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G:\Use-cases\External Questionnaires\MNM\2024\Vragenlijst\"/>
    </mc:Choice>
  </mc:AlternateContent>
  <xr:revisionPtr revIDLastSave="0" documentId="13_ncr:281_{F2459CB5-84B9-4B51-8A59-410B155E78B5}" xr6:coauthVersionLast="47" xr6:coauthVersionMax="47" xr10:uidLastSave="{00000000-0000-0000-0000-000000000000}"/>
  <bookViews>
    <workbookView xWindow="-108" yWindow="-108" windowWidth="23256" windowHeight="12576" activeTab="2" xr2:uid="{00000000-000D-0000-FFFF-FFFF00000000}"/>
  </bookViews>
  <sheets>
    <sheet name="Intro" sheetId="1" r:id="rId1"/>
    <sheet name="Context" sheetId="2" r:id="rId2"/>
    <sheet name="Vragenlijst" sheetId="3" r:id="rId3"/>
    <sheet name="LINK ISO" sheetId="4" r:id="rId4"/>
    <sheet name="Groepering" sheetId="5" r:id="rId5"/>
    <sheet name="DropdownAntwoord" sheetId="6" state="hidden" r:id="rId6"/>
  </sheets>
  <definedNames>
    <definedName name="_xlnm._FilterDatabase" localSheetId="2" hidden="1">Vragenlijst!$A$9:$P$222</definedName>
    <definedName name="_xlnm.Print_Area" localSheetId="1">Context!$A$1:$C$20</definedName>
    <definedName name="_xlnm.Print_Area" localSheetId="4">Groepering!$A$1:$C$21</definedName>
    <definedName name="_xlnm.Print_Area" localSheetId="0">Intro!$A$1:$B$8</definedName>
    <definedName name="_xlnm.Print_Area" localSheetId="3">'LINK ISO'!$A$1:$E$28</definedName>
    <definedName name="_xlnm.Print_Area" localSheetId="2">Vragenlijst!$A$1:$F$234</definedName>
    <definedName name="_xlnm.Print_Titles" localSheetId="2">Vragenlijst!$9:$9</definedName>
    <definedName name="Z_EAA9C672_6E65_4A8A_BDCD_22202D28FFF7_.wvu.Cols" localSheetId="1" hidden="1">Context!$D:$H</definedName>
    <definedName name="Z_EAA9C672_6E65_4A8A_BDCD_22202D28FFF7_.wvu.Cols" localSheetId="2" hidden="1">Vragenlijst!$G:$O</definedName>
    <definedName name="Z_EAA9C672_6E65_4A8A_BDCD_22202D28FFF7_.wvu.FilterData" localSheetId="2" hidden="1">Vragenlijst!$A$9:$P$222</definedName>
    <definedName name="Z_EAA9C672_6E65_4A8A_BDCD_22202D28FFF7_.wvu.PrintArea" localSheetId="1" hidden="1">Context!$A$1:$C$20</definedName>
    <definedName name="Z_EAA9C672_6E65_4A8A_BDCD_22202D28FFF7_.wvu.PrintArea" localSheetId="4" hidden="1">Groepering!$A$1:$C$21</definedName>
    <definedName name="Z_EAA9C672_6E65_4A8A_BDCD_22202D28FFF7_.wvu.PrintArea" localSheetId="0" hidden="1">Intro!$A$1:$B$8</definedName>
    <definedName name="Z_EAA9C672_6E65_4A8A_BDCD_22202D28FFF7_.wvu.PrintArea" localSheetId="3" hidden="1">'LINK ISO'!$A$1:$E$28</definedName>
    <definedName name="Z_EAA9C672_6E65_4A8A_BDCD_22202D28FFF7_.wvu.PrintArea" localSheetId="2" hidden="1">Vragenlijst!$A$1:$F$234</definedName>
    <definedName name="Z_EAA9C672_6E65_4A8A_BDCD_22202D28FFF7_.wvu.PrintTitles" localSheetId="2" hidden="1">Vragenlijst!$9:$9</definedName>
  </definedNames>
  <calcPr calcId="191029"/>
  <customWorkbookViews>
    <customWorkbookView name="Mike Canniere - Personal View" guid="{EAA9C672-6E65-4A8A-BDCD-22202D28FFF7}" mergeInterval="0" personalView="1" maximized="1" xWindow="-9" yWindow="-9" windowWidth="1938" windowHeight="1048"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3" l="1"/>
  <c r="E16" i="3"/>
  <c r="E18" i="3"/>
  <c r="E19" i="3"/>
  <c r="E20" i="3"/>
  <c r="E23" i="3"/>
  <c r="E24" i="3"/>
  <c r="E25" i="3"/>
  <c r="E26" i="3"/>
  <c r="E27" i="3"/>
  <c r="E28" i="3"/>
  <c r="E34" i="3"/>
  <c r="E35" i="3"/>
  <c r="E36" i="3"/>
  <c r="E37" i="3"/>
  <c r="E38" i="3"/>
  <c r="E39" i="3"/>
  <c r="E40" i="3"/>
  <c r="E41" i="3"/>
  <c r="E44" i="3"/>
  <c r="E47" i="3"/>
  <c r="E48" i="3"/>
  <c r="E49" i="3"/>
  <c r="E50" i="3"/>
  <c r="E51" i="3"/>
  <c r="E53" i="3"/>
  <c r="E54" i="3"/>
  <c r="E61" i="3"/>
  <c r="E62" i="3"/>
  <c r="E63" i="3"/>
  <c r="E64" i="3"/>
  <c r="E65" i="3"/>
  <c r="E66" i="3"/>
  <c r="E67" i="3"/>
  <c r="E69" i="3"/>
  <c r="E70" i="3"/>
  <c r="E71" i="3"/>
  <c r="E72" i="3"/>
  <c r="E73" i="3"/>
  <c r="E74" i="3"/>
  <c r="E163" i="3"/>
  <c r="E164" i="3"/>
  <c r="E165" i="3"/>
  <c r="E167" i="3"/>
  <c r="E168" i="3"/>
  <c r="E212" i="3"/>
  <c r="E215" i="3"/>
  <c r="E216" i="3"/>
  <c r="E217" i="3"/>
  <c r="E218" i="3"/>
  <c r="E219" i="3"/>
  <c r="E220" i="3"/>
  <c r="E221" i="3"/>
  <c r="E222" i="3"/>
  <c r="E12" i="3"/>
  <c r="I222" i="3"/>
  <c r="J222" i="3"/>
  <c r="K222" i="3"/>
  <c r="I12" i="3"/>
  <c r="J12" i="3"/>
  <c r="K12" i="3"/>
  <c r="I13" i="3"/>
  <c r="J13" i="3"/>
  <c r="K13" i="3"/>
  <c r="I14" i="3"/>
  <c r="J14" i="3"/>
  <c r="K14" i="3"/>
  <c r="I15" i="3"/>
  <c r="J15" i="3"/>
  <c r="K15" i="3"/>
  <c r="I16" i="3"/>
  <c r="J16" i="3"/>
  <c r="K16" i="3"/>
  <c r="I17" i="3"/>
  <c r="J17" i="3"/>
  <c r="K17" i="3"/>
  <c r="I18" i="3"/>
  <c r="J18" i="3"/>
  <c r="K18" i="3"/>
  <c r="I19" i="3"/>
  <c r="J19" i="3"/>
  <c r="K19" i="3"/>
  <c r="I20" i="3"/>
  <c r="J20" i="3"/>
  <c r="K20" i="3"/>
  <c r="I21" i="3"/>
  <c r="J21" i="3"/>
  <c r="K21" i="3"/>
  <c r="I22" i="3"/>
  <c r="J22" i="3"/>
  <c r="K22" i="3"/>
  <c r="I23" i="3"/>
  <c r="J23" i="3"/>
  <c r="K23" i="3"/>
  <c r="I24" i="3"/>
  <c r="J24" i="3"/>
  <c r="K24" i="3"/>
  <c r="I25" i="3"/>
  <c r="J25" i="3"/>
  <c r="K25" i="3"/>
  <c r="I26" i="3"/>
  <c r="J26" i="3"/>
  <c r="K26" i="3"/>
  <c r="I27" i="3"/>
  <c r="J27" i="3"/>
  <c r="K27" i="3"/>
  <c r="I28" i="3"/>
  <c r="J28" i="3"/>
  <c r="K28" i="3"/>
  <c r="J29" i="3"/>
  <c r="K29" i="3"/>
  <c r="J30" i="3"/>
  <c r="K30" i="3"/>
  <c r="K31" i="3"/>
  <c r="I32" i="3"/>
  <c r="J32" i="3"/>
  <c r="K32" i="3"/>
  <c r="I33" i="3"/>
  <c r="J33" i="3"/>
  <c r="K33" i="3"/>
  <c r="I34" i="3"/>
  <c r="J34" i="3"/>
  <c r="K34" i="3"/>
  <c r="I35" i="3"/>
  <c r="J35" i="3"/>
  <c r="K35" i="3"/>
  <c r="I36" i="3"/>
  <c r="J36" i="3"/>
  <c r="K36" i="3"/>
  <c r="I37" i="3"/>
  <c r="J37" i="3"/>
  <c r="K37" i="3"/>
  <c r="I38" i="3"/>
  <c r="J38" i="3"/>
  <c r="K38" i="3"/>
  <c r="I39" i="3"/>
  <c r="J39" i="3"/>
  <c r="K39" i="3"/>
  <c r="I40" i="3"/>
  <c r="J40" i="3"/>
  <c r="K40" i="3"/>
  <c r="I41" i="3"/>
  <c r="J41" i="3"/>
  <c r="K41" i="3"/>
  <c r="I42" i="3"/>
  <c r="J42" i="3"/>
  <c r="K42" i="3"/>
  <c r="I43" i="3"/>
  <c r="J43" i="3"/>
  <c r="K43" i="3"/>
  <c r="I44" i="3"/>
  <c r="J44" i="3"/>
  <c r="K44" i="3"/>
  <c r="I45" i="3"/>
  <c r="J45" i="3"/>
  <c r="K45" i="3"/>
  <c r="I46" i="3"/>
  <c r="J46" i="3"/>
  <c r="K46" i="3"/>
  <c r="I47" i="3"/>
  <c r="J47" i="3"/>
  <c r="K47" i="3"/>
  <c r="I48" i="3"/>
  <c r="J48" i="3"/>
  <c r="K48" i="3"/>
  <c r="I49" i="3"/>
  <c r="J49" i="3"/>
  <c r="K49" i="3"/>
  <c r="I50" i="3"/>
  <c r="J50" i="3"/>
  <c r="K50" i="3"/>
  <c r="I51" i="3"/>
  <c r="J51" i="3"/>
  <c r="K51" i="3"/>
  <c r="I52" i="3"/>
  <c r="J52" i="3"/>
  <c r="K52" i="3"/>
  <c r="I53" i="3"/>
  <c r="J53" i="3"/>
  <c r="K53" i="3"/>
  <c r="I54" i="3"/>
  <c r="J54" i="3"/>
  <c r="K54" i="3"/>
  <c r="I55" i="3"/>
  <c r="J55" i="3"/>
  <c r="K55" i="3"/>
  <c r="J56" i="3"/>
  <c r="K56" i="3"/>
  <c r="J57" i="3"/>
  <c r="K57" i="3"/>
  <c r="J58" i="3"/>
  <c r="K58" i="3"/>
  <c r="I59" i="3"/>
  <c r="J59" i="3"/>
  <c r="K59" i="3"/>
  <c r="I60" i="3"/>
  <c r="J60" i="3"/>
  <c r="K60" i="3"/>
  <c r="I61" i="3"/>
  <c r="J61" i="3"/>
  <c r="K61" i="3"/>
  <c r="I62" i="3"/>
  <c r="J62" i="3"/>
  <c r="K62" i="3"/>
  <c r="I63" i="3"/>
  <c r="J63" i="3"/>
  <c r="K63" i="3"/>
  <c r="I64" i="3"/>
  <c r="J64" i="3"/>
  <c r="K64" i="3"/>
  <c r="I65" i="3"/>
  <c r="J65" i="3"/>
  <c r="K65" i="3"/>
  <c r="I66" i="3"/>
  <c r="J66" i="3"/>
  <c r="K66" i="3"/>
  <c r="I67" i="3"/>
  <c r="J67" i="3"/>
  <c r="K67" i="3"/>
  <c r="I68" i="3"/>
  <c r="J68" i="3"/>
  <c r="K68" i="3"/>
  <c r="I69" i="3"/>
  <c r="J69" i="3"/>
  <c r="K69" i="3"/>
  <c r="I70" i="3"/>
  <c r="J70" i="3"/>
  <c r="K70" i="3"/>
  <c r="I71" i="3"/>
  <c r="J71" i="3"/>
  <c r="K71" i="3"/>
  <c r="I72" i="3"/>
  <c r="J72" i="3"/>
  <c r="K72" i="3"/>
  <c r="I73" i="3"/>
  <c r="J73" i="3"/>
  <c r="K73" i="3"/>
  <c r="I74" i="3"/>
  <c r="J74" i="3"/>
  <c r="K74" i="3"/>
  <c r="J75" i="3"/>
  <c r="K75" i="3"/>
  <c r="I76" i="3"/>
  <c r="J76" i="3"/>
  <c r="K76" i="3"/>
  <c r="J77" i="3"/>
  <c r="K77" i="3"/>
  <c r="J78" i="3"/>
  <c r="K78" i="3"/>
  <c r="J79" i="3"/>
  <c r="K79" i="3"/>
  <c r="J80" i="3"/>
  <c r="K80" i="3"/>
  <c r="K81" i="3"/>
  <c r="K82" i="3"/>
  <c r="K83" i="3"/>
  <c r="K84" i="3"/>
  <c r="K85" i="3"/>
  <c r="I87" i="3"/>
  <c r="J87" i="3"/>
  <c r="K87" i="3"/>
  <c r="I91" i="3"/>
  <c r="J91" i="3"/>
  <c r="K91" i="3"/>
  <c r="I94" i="3"/>
  <c r="J94" i="3"/>
  <c r="K94" i="3"/>
  <c r="I97" i="3"/>
  <c r="I99" i="3"/>
  <c r="I100" i="3"/>
  <c r="J100" i="3"/>
  <c r="I101" i="3"/>
  <c r="J101" i="3"/>
  <c r="I104" i="3"/>
  <c r="I106" i="3"/>
  <c r="J106" i="3"/>
  <c r="K106" i="3"/>
  <c r="I111" i="3"/>
  <c r="J111" i="3"/>
  <c r="K111" i="3"/>
  <c r="I118" i="3"/>
  <c r="J118" i="3"/>
  <c r="K118" i="3"/>
  <c r="I120" i="3"/>
  <c r="J120" i="3"/>
  <c r="K120" i="3"/>
  <c r="I126" i="3"/>
  <c r="J126" i="3"/>
  <c r="K126" i="3"/>
  <c r="I127" i="3"/>
  <c r="J127" i="3"/>
  <c r="K127" i="3"/>
  <c r="I131" i="3"/>
  <c r="J131" i="3"/>
  <c r="K131" i="3"/>
  <c r="I137" i="3"/>
  <c r="I141" i="3"/>
  <c r="I143" i="3"/>
  <c r="I144" i="3"/>
  <c r="J145" i="3"/>
  <c r="K145" i="3"/>
  <c r="I146" i="3"/>
  <c r="J146" i="3"/>
  <c r="K146" i="3"/>
  <c r="J147" i="3"/>
  <c r="K147" i="3"/>
  <c r="J148" i="3"/>
  <c r="K148" i="3"/>
  <c r="J149" i="3"/>
  <c r="K149" i="3"/>
  <c r="J150" i="3"/>
  <c r="K150" i="3"/>
  <c r="I151" i="3"/>
  <c r="J151" i="3"/>
  <c r="K151" i="3"/>
  <c r="J152" i="3"/>
  <c r="K152" i="3"/>
  <c r="J153" i="3"/>
  <c r="K153" i="3"/>
  <c r="I154" i="3"/>
  <c r="J154" i="3"/>
  <c r="K154" i="3"/>
  <c r="J155" i="3"/>
  <c r="K155" i="3"/>
  <c r="J156" i="3"/>
  <c r="K156" i="3"/>
  <c r="J157" i="3"/>
  <c r="K157" i="3"/>
  <c r="J158" i="3"/>
  <c r="K158" i="3"/>
  <c r="J159" i="3"/>
  <c r="K159" i="3"/>
  <c r="J160" i="3"/>
  <c r="K160" i="3"/>
  <c r="J161" i="3"/>
  <c r="K161" i="3"/>
  <c r="I162" i="3"/>
  <c r="J162" i="3"/>
  <c r="K162" i="3"/>
  <c r="I163" i="3"/>
  <c r="J163" i="3"/>
  <c r="K163" i="3"/>
  <c r="I164" i="3"/>
  <c r="J164" i="3"/>
  <c r="K164" i="3"/>
  <c r="I165" i="3"/>
  <c r="J165" i="3"/>
  <c r="K165" i="3"/>
  <c r="I166" i="3"/>
  <c r="J166" i="3"/>
  <c r="K166" i="3"/>
  <c r="I167" i="3"/>
  <c r="J167" i="3"/>
  <c r="K167" i="3"/>
  <c r="I168" i="3"/>
  <c r="J168" i="3"/>
  <c r="K168" i="3"/>
  <c r="J169" i="3"/>
  <c r="K169" i="3"/>
  <c r="J170" i="3"/>
  <c r="K170" i="3"/>
  <c r="J171" i="3"/>
  <c r="K171" i="3"/>
  <c r="J172" i="3"/>
  <c r="K172" i="3"/>
  <c r="J173" i="3"/>
  <c r="K173" i="3"/>
  <c r="J174" i="3"/>
  <c r="K174" i="3"/>
  <c r="J175" i="3"/>
  <c r="K175" i="3"/>
  <c r="J176" i="3"/>
  <c r="K176" i="3"/>
  <c r="J177" i="3"/>
  <c r="K177" i="3"/>
  <c r="J178" i="3"/>
  <c r="K178" i="3"/>
  <c r="J179" i="3"/>
  <c r="K179" i="3"/>
  <c r="J180" i="3"/>
  <c r="K180" i="3"/>
  <c r="J181" i="3"/>
  <c r="K181" i="3"/>
  <c r="J182" i="3"/>
  <c r="K182" i="3"/>
  <c r="J183" i="3"/>
  <c r="K183" i="3"/>
  <c r="J184" i="3"/>
  <c r="K184" i="3"/>
  <c r="J185" i="3"/>
  <c r="K185" i="3"/>
  <c r="J186" i="3"/>
  <c r="K186" i="3"/>
  <c r="J187" i="3"/>
  <c r="K187" i="3"/>
  <c r="J188" i="3"/>
  <c r="K188" i="3"/>
  <c r="J189" i="3"/>
  <c r="K189" i="3"/>
  <c r="J190" i="3"/>
  <c r="K190" i="3"/>
  <c r="J191" i="3"/>
  <c r="K191" i="3"/>
  <c r="J192" i="3"/>
  <c r="K192" i="3"/>
  <c r="J193" i="3"/>
  <c r="K193" i="3"/>
  <c r="J194" i="3"/>
  <c r="K194" i="3"/>
  <c r="J195" i="3"/>
  <c r="K195" i="3"/>
  <c r="J196" i="3"/>
  <c r="K196" i="3"/>
  <c r="J197" i="3"/>
  <c r="K197" i="3"/>
  <c r="J198" i="3"/>
  <c r="K198" i="3"/>
  <c r="J199" i="3"/>
  <c r="K199" i="3"/>
  <c r="J200" i="3"/>
  <c r="K200" i="3"/>
  <c r="J201" i="3"/>
  <c r="K201" i="3"/>
  <c r="J202" i="3"/>
  <c r="K202" i="3"/>
  <c r="J203" i="3"/>
  <c r="K203" i="3"/>
  <c r="J204" i="3"/>
  <c r="K204" i="3"/>
  <c r="J205" i="3"/>
  <c r="K205" i="3"/>
  <c r="I206" i="3"/>
  <c r="J206" i="3"/>
  <c r="K206" i="3"/>
  <c r="J207" i="3"/>
  <c r="K207" i="3"/>
  <c r="J208" i="3"/>
  <c r="K208" i="3"/>
  <c r="J209" i="3"/>
  <c r="K209" i="3"/>
  <c r="J210" i="3"/>
  <c r="K210" i="3"/>
  <c r="I211" i="3"/>
  <c r="J211" i="3"/>
  <c r="K211" i="3"/>
  <c r="I212" i="3"/>
  <c r="J212" i="3"/>
  <c r="K212" i="3"/>
  <c r="I213" i="3"/>
  <c r="J213" i="3"/>
  <c r="K213" i="3"/>
  <c r="I214" i="3"/>
  <c r="J214" i="3"/>
  <c r="K214" i="3"/>
  <c r="I215" i="3"/>
  <c r="J215" i="3"/>
  <c r="K215" i="3"/>
  <c r="I216" i="3"/>
  <c r="J216" i="3"/>
  <c r="K216" i="3"/>
  <c r="I217" i="3"/>
  <c r="J217" i="3"/>
  <c r="K217" i="3"/>
  <c r="I218" i="3"/>
  <c r="J218" i="3"/>
  <c r="K218" i="3"/>
  <c r="I219" i="3"/>
  <c r="J219" i="3"/>
  <c r="K219" i="3"/>
  <c r="I220" i="3"/>
  <c r="J220" i="3"/>
  <c r="K220" i="3"/>
  <c r="I221" i="3"/>
  <c r="J221" i="3"/>
  <c r="K221" i="3"/>
  <c r="J11" i="3"/>
  <c r="K11" i="3"/>
  <c r="I11" i="3"/>
  <c r="F17" i="2"/>
  <c r="F6" i="2"/>
  <c r="F7" i="2"/>
  <c r="G7" i="2" s="1"/>
  <c r="F8" i="2"/>
  <c r="G8" i="2" s="1"/>
  <c r="F9" i="2"/>
  <c r="G9" i="2" s="1"/>
  <c r="F10" i="2"/>
  <c r="G10" i="2" s="1"/>
  <c r="F11" i="2"/>
  <c r="G11" i="2" s="1"/>
  <c r="F12" i="2"/>
  <c r="G12" i="2" s="1"/>
  <c r="F13" i="2"/>
  <c r="G13" i="2" s="1"/>
  <c r="I170" i="3" s="1"/>
  <c r="F14" i="2"/>
  <c r="G14" i="2" s="1"/>
  <c r="F15" i="2"/>
  <c r="F16" i="2"/>
  <c r="F5" i="2"/>
  <c r="G5" i="2" s="1"/>
  <c r="G17" i="2" l="1"/>
  <c r="J86" i="3" s="1"/>
  <c r="G16" i="2"/>
  <c r="K88" i="3" s="1"/>
  <c r="I90" i="3"/>
  <c r="G15" i="2"/>
  <c r="I133" i="3" s="1"/>
  <c r="G6" i="2"/>
  <c r="J31" i="3" s="1"/>
  <c r="I205" i="3"/>
  <c r="I203" i="3"/>
  <c r="I202" i="3"/>
  <c r="I204" i="3"/>
  <c r="I191" i="3"/>
  <c r="I192" i="3"/>
  <c r="I196" i="3"/>
  <c r="I200" i="3"/>
  <c r="I188" i="3"/>
  <c r="I201" i="3"/>
  <c r="I197" i="3"/>
  <c r="I193" i="3"/>
  <c r="I189" i="3"/>
  <c r="I198" i="3"/>
  <c r="I194" i="3"/>
  <c r="I190" i="3"/>
  <c r="I199" i="3"/>
  <c r="I195" i="3"/>
  <c r="I175" i="3"/>
  <c r="I179" i="3"/>
  <c r="I183" i="3"/>
  <c r="I187" i="3"/>
  <c r="I178" i="3"/>
  <c r="I182" i="3"/>
  <c r="I186" i="3"/>
  <c r="I177" i="3"/>
  <c r="G177" i="3" s="1"/>
  <c r="I181" i="3"/>
  <c r="I185" i="3"/>
  <c r="I176" i="3"/>
  <c r="I180" i="3"/>
  <c r="I184" i="3"/>
  <c r="I171" i="3"/>
  <c r="I173" i="3"/>
  <c r="I172" i="3"/>
  <c r="I169" i="3"/>
  <c r="I174" i="3"/>
  <c r="I161" i="3"/>
  <c r="I160" i="3"/>
  <c r="I159" i="3"/>
  <c r="I158" i="3"/>
  <c r="I147" i="3"/>
  <c r="I155" i="3"/>
  <c r="I150" i="3"/>
  <c r="I145" i="3"/>
  <c r="I149" i="3"/>
  <c r="I153" i="3"/>
  <c r="I157" i="3"/>
  <c r="I148" i="3"/>
  <c r="I152" i="3"/>
  <c r="I156" i="3"/>
  <c r="J132" i="3"/>
  <c r="G131" i="3"/>
  <c r="G127" i="3"/>
  <c r="G126" i="3"/>
  <c r="G120" i="3"/>
  <c r="G118" i="3"/>
  <c r="J108" i="3"/>
  <c r="G106" i="3"/>
  <c r="I113" i="3"/>
  <c r="G111" i="3"/>
  <c r="K105" i="3"/>
  <c r="J103" i="3"/>
  <c r="G94" i="3"/>
  <c r="J95" i="3"/>
  <c r="K96" i="3"/>
  <c r="K132" i="3"/>
  <c r="K144" i="3"/>
  <c r="K124" i="3"/>
  <c r="K99" i="3"/>
  <c r="K140" i="3"/>
  <c r="K128" i="3"/>
  <c r="K93" i="3"/>
  <c r="K141" i="3"/>
  <c r="K137" i="3"/>
  <c r="K129" i="3"/>
  <c r="K121" i="3"/>
  <c r="K117" i="3"/>
  <c r="K114" i="3"/>
  <c r="K97" i="3"/>
  <c r="K89" i="3"/>
  <c r="K142" i="3"/>
  <c r="K138" i="3"/>
  <c r="K134" i="3"/>
  <c r="K130" i="3"/>
  <c r="K122" i="3"/>
  <c r="K115" i="3"/>
  <c r="K103" i="3"/>
  <c r="K92" i="3"/>
  <c r="K143" i="3"/>
  <c r="K139" i="3"/>
  <c r="K123" i="3"/>
  <c r="K119" i="3"/>
  <c r="K116" i="3"/>
  <c r="K113" i="3"/>
  <c r="K110" i="3"/>
  <c r="K104" i="3"/>
  <c r="K95" i="3"/>
  <c r="K90" i="3"/>
  <c r="I89" i="3"/>
  <c r="I110" i="3"/>
  <c r="I103" i="3"/>
  <c r="I95" i="3"/>
  <c r="I92" i="3"/>
  <c r="I93" i="3"/>
  <c r="I114" i="3"/>
  <c r="I75" i="3"/>
  <c r="I80" i="3"/>
  <c r="I77" i="3"/>
  <c r="I85" i="3"/>
  <c r="I83" i="3"/>
  <c r="I81" i="3"/>
  <c r="I78" i="3"/>
  <c r="I84" i="3"/>
  <c r="I82" i="3"/>
  <c r="I79" i="3"/>
  <c r="J81" i="3"/>
  <c r="J85" i="3"/>
  <c r="J84" i="3"/>
  <c r="J83" i="3"/>
  <c r="J82" i="3"/>
  <c r="I31" i="3"/>
  <c r="I210" i="3"/>
  <c r="I30" i="3"/>
  <c r="G30" i="3" s="1"/>
  <c r="E30" i="3" s="1"/>
  <c r="I209" i="3"/>
  <c r="I207" i="3"/>
  <c r="I29" i="3"/>
  <c r="I208" i="3"/>
  <c r="G213" i="3"/>
  <c r="K133" i="3" l="1"/>
  <c r="I116" i="3"/>
  <c r="I58" i="3"/>
  <c r="G58" i="3" s="1"/>
  <c r="E58" i="3" s="1"/>
  <c r="I57" i="3"/>
  <c r="G57" i="3" s="1"/>
  <c r="E57" i="3" s="1"/>
  <c r="J89" i="3"/>
  <c r="G89" i="3" s="1"/>
  <c r="J98" i="3"/>
  <c r="J141" i="3"/>
  <c r="G141" i="3" s="1"/>
  <c r="J88" i="3"/>
  <c r="J117" i="3"/>
  <c r="J119" i="3"/>
  <c r="J129" i="3"/>
  <c r="J93" i="3"/>
  <c r="G93" i="3" s="1"/>
  <c r="J104" i="3"/>
  <c r="G104" i="3" s="1"/>
  <c r="J114" i="3"/>
  <c r="G114" i="3" s="1"/>
  <c r="I98" i="3"/>
  <c r="I124" i="3"/>
  <c r="J115" i="3"/>
  <c r="J123" i="3"/>
  <c r="J140" i="3"/>
  <c r="J134" i="3"/>
  <c r="K107" i="3"/>
  <c r="K112" i="3"/>
  <c r="K102" i="3"/>
  <c r="K98" i="3"/>
  <c r="K135" i="3"/>
  <c r="K101" i="3"/>
  <c r="G101" i="3" s="1"/>
  <c r="K108" i="3"/>
  <c r="I96" i="3"/>
  <c r="I138" i="3"/>
  <c r="J112" i="3"/>
  <c r="J124" i="3"/>
  <c r="J138" i="3"/>
  <c r="J130" i="3"/>
  <c r="J133" i="3"/>
  <c r="J139" i="3"/>
  <c r="J92" i="3"/>
  <c r="G92" i="3" s="1"/>
  <c r="J97" i="3"/>
  <c r="G97" i="3" s="1"/>
  <c r="J105" i="3"/>
  <c r="J109" i="3"/>
  <c r="J110" i="3"/>
  <c r="G110" i="3" s="1"/>
  <c r="J121" i="3"/>
  <c r="J128" i="3"/>
  <c r="J135" i="3"/>
  <c r="J136" i="3"/>
  <c r="J144" i="3"/>
  <c r="G144" i="3" s="1"/>
  <c r="J90" i="3"/>
  <c r="G90" i="3" s="1"/>
  <c r="J99" i="3"/>
  <c r="G99" i="3" s="1"/>
  <c r="J96" i="3"/>
  <c r="J102" i="3"/>
  <c r="J113" i="3"/>
  <c r="G113" i="3" s="1"/>
  <c r="J107" i="3"/>
  <c r="J116" i="3"/>
  <c r="J122" i="3"/>
  <c r="J125" i="3"/>
  <c r="J137" i="3"/>
  <c r="G137" i="3" s="1"/>
  <c r="J143" i="3"/>
  <c r="G143" i="3" s="1"/>
  <c r="J142" i="3"/>
  <c r="K136" i="3"/>
  <c r="K109" i="3"/>
  <c r="K100" i="3"/>
  <c r="G100" i="3" s="1"/>
  <c r="K86" i="3"/>
  <c r="I135" i="3"/>
  <c r="I139" i="3"/>
  <c r="I102" i="3"/>
  <c r="I107" i="3"/>
  <c r="I105" i="3"/>
  <c r="G105" i="3" s="1"/>
  <c r="I121" i="3"/>
  <c r="I123" i="3"/>
  <c r="I128" i="3"/>
  <c r="I134" i="3"/>
  <c r="I142" i="3"/>
  <c r="I112" i="3"/>
  <c r="I86" i="3"/>
  <c r="G86" i="3" s="1"/>
  <c r="I117" i="3"/>
  <c r="I109" i="3"/>
  <c r="I108" i="3"/>
  <c r="I125" i="3"/>
  <c r="I130" i="3"/>
  <c r="I136" i="3"/>
  <c r="I88" i="3"/>
  <c r="G88" i="3" s="1"/>
  <c r="K125" i="3"/>
  <c r="I115" i="3"/>
  <c r="I119" i="3"/>
  <c r="I122" i="3"/>
  <c r="I129" i="3"/>
  <c r="I132" i="3"/>
  <c r="G132" i="3" s="1"/>
  <c r="I140" i="3"/>
  <c r="G140" i="3" s="1"/>
  <c r="G31" i="3"/>
  <c r="I56" i="3"/>
  <c r="G56" i="3" s="1"/>
  <c r="G103" i="3"/>
  <c r="G95" i="3"/>
  <c r="E55" i="3"/>
  <c r="E211" i="3"/>
  <c r="G75" i="3"/>
  <c r="G77" i="3"/>
  <c r="E77" i="3" s="1"/>
  <c r="G78" i="3"/>
  <c r="E78" i="3" s="1"/>
  <c r="G79" i="3"/>
  <c r="E79" i="3" s="1"/>
  <c r="G80" i="3"/>
  <c r="E80" i="3" s="1"/>
  <c r="G87" i="3"/>
  <c r="G145" i="3"/>
  <c r="G146" i="3"/>
  <c r="G147" i="3"/>
  <c r="E147" i="3" s="1"/>
  <c r="G148" i="3"/>
  <c r="E148" i="3" s="1"/>
  <c r="G149" i="3"/>
  <c r="E149" i="3" s="1"/>
  <c r="G150" i="3"/>
  <c r="E150" i="3" s="1"/>
  <c r="G151" i="3"/>
  <c r="G152" i="3"/>
  <c r="E152" i="3" s="1"/>
  <c r="G153" i="3"/>
  <c r="E153" i="3" s="1"/>
  <c r="G154" i="3"/>
  <c r="G155" i="3"/>
  <c r="E155" i="3" s="1"/>
  <c r="G156" i="3"/>
  <c r="E156" i="3" s="1"/>
  <c r="G157" i="3"/>
  <c r="E157" i="3" s="1"/>
  <c r="G159" i="3"/>
  <c r="G160" i="3"/>
  <c r="E160" i="3" s="1"/>
  <c r="G161" i="3"/>
  <c r="E161" i="3" s="1"/>
  <c r="G170" i="3"/>
  <c r="G171" i="3"/>
  <c r="E171" i="3" s="1"/>
  <c r="G172" i="3"/>
  <c r="G173" i="3"/>
  <c r="E173" i="3" s="1"/>
  <c r="G174" i="3"/>
  <c r="E174" i="3" s="1"/>
  <c r="G175" i="3"/>
  <c r="G176" i="3"/>
  <c r="E177" i="3"/>
  <c r="G178" i="3"/>
  <c r="E178" i="3" s="1"/>
  <c r="G179" i="3"/>
  <c r="E179" i="3" s="1"/>
  <c r="G180" i="3"/>
  <c r="E180" i="3" s="1"/>
  <c r="G181" i="3"/>
  <c r="E181" i="3" s="1"/>
  <c r="G182" i="3"/>
  <c r="G183" i="3"/>
  <c r="E183" i="3" s="1"/>
  <c r="G184" i="3"/>
  <c r="E184" i="3" s="1"/>
  <c r="G185" i="3"/>
  <c r="E185" i="3" s="1"/>
  <c r="G186" i="3"/>
  <c r="E186" i="3" s="1"/>
  <c r="G187" i="3"/>
  <c r="E187" i="3" s="1"/>
  <c r="G188" i="3"/>
  <c r="G189" i="3"/>
  <c r="G190" i="3"/>
  <c r="E190" i="3" s="1"/>
  <c r="G191" i="3"/>
  <c r="E191" i="3" s="1"/>
  <c r="G192" i="3"/>
  <c r="E192" i="3" s="1"/>
  <c r="G193" i="3"/>
  <c r="E193" i="3" s="1"/>
  <c r="G194" i="3"/>
  <c r="E194" i="3" s="1"/>
  <c r="G195" i="3"/>
  <c r="G196" i="3"/>
  <c r="E196" i="3" s="1"/>
  <c r="G197" i="3"/>
  <c r="E197" i="3" s="1"/>
  <c r="G198" i="3"/>
  <c r="G199" i="3"/>
  <c r="E199" i="3" s="1"/>
  <c r="G200" i="3"/>
  <c r="E200" i="3" s="1"/>
  <c r="G201" i="3"/>
  <c r="E201" i="3" s="1"/>
  <c r="G202" i="3"/>
  <c r="G203" i="3"/>
  <c r="G204" i="3"/>
  <c r="E204" i="3" s="1"/>
  <c r="G205" i="3"/>
  <c r="E205" i="3" s="1"/>
  <c r="G206" i="3"/>
  <c r="E208" i="3"/>
  <c r="E209" i="3"/>
  <c r="E210" i="3"/>
  <c r="G214" i="3"/>
  <c r="J10" i="3"/>
  <c r="K10" i="3"/>
  <c r="I10" i="3"/>
  <c r="G139" i="3" l="1"/>
  <c r="G96" i="3"/>
  <c r="G133" i="3"/>
  <c r="E133" i="3" s="1"/>
  <c r="G116" i="3"/>
  <c r="E116" i="3" s="1"/>
  <c r="G119" i="3"/>
  <c r="E119" i="3" s="1"/>
  <c r="G117" i="3"/>
  <c r="E117" i="3" s="1"/>
  <c r="G129" i="3"/>
  <c r="E129" i="3" s="1"/>
  <c r="G138" i="3"/>
  <c r="E138" i="3" s="1"/>
  <c r="G115" i="3"/>
  <c r="E115" i="3" s="1"/>
  <c r="G124" i="3"/>
  <c r="E124" i="3" s="1"/>
  <c r="G108" i="3"/>
  <c r="E108" i="3" s="1"/>
  <c r="G123" i="3"/>
  <c r="E123" i="3" s="1"/>
  <c r="G98" i="3"/>
  <c r="E98" i="3" s="1"/>
  <c r="G134" i="3"/>
  <c r="E134" i="3" s="1"/>
  <c r="G128" i="3"/>
  <c r="E128" i="3" s="1"/>
  <c r="G112" i="3"/>
  <c r="E112" i="3" s="1"/>
  <c r="G122" i="3"/>
  <c r="E122" i="3" s="1"/>
  <c r="G142" i="3"/>
  <c r="E142" i="3" s="1"/>
  <c r="G135" i="3"/>
  <c r="E135" i="3" s="1"/>
  <c r="G102" i="3"/>
  <c r="E102" i="3" s="1"/>
  <c r="G130" i="3"/>
  <c r="E130" i="3" s="1"/>
  <c r="G125" i="3"/>
  <c r="E125" i="3" s="1"/>
  <c r="G107" i="3"/>
  <c r="E107" i="3" s="1"/>
  <c r="G136" i="3"/>
  <c r="E136" i="3" s="1"/>
  <c r="G109" i="3"/>
  <c r="E109" i="3" s="1"/>
  <c r="G121" i="3"/>
  <c r="E121" i="3" s="1"/>
  <c r="E132" i="3"/>
  <c r="E144" i="3"/>
  <c r="E143" i="3"/>
  <c r="E103" i="3"/>
  <c r="E141" i="3"/>
  <c r="E137" i="3"/>
  <c r="E104" i="3"/>
  <c r="E99" i="3"/>
  <c r="E95" i="3"/>
  <c r="E140" i="3"/>
  <c r="E139" i="3"/>
  <c r="E114" i="3"/>
  <c r="E113" i="3"/>
  <c r="E110" i="3"/>
  <c r="E105" i="3"/>
  <c r="E97" i="3"/>
  <c r="E96" i="3"/>
  <c r="E93" i="3"/>
  <c r="E92" i="3"/>
  <c r="E90" i="3"/>
  <c r="E89" i="3"/>
  <c r="P88" i="3"/>
  <c r="E88" i="3"/>
  <c r="P87" i="3"/>
  <c r="G85" i="3"/>
  <c r="E85" i="3" s="1"/>
  <c r="G81" i="3"/>
  <c r="G82" i="3"/>
  <c r="E82" i="3" s="1"/>
  <c r="G83" i="3"/>
  <c r="E83" i="3" s="1"/>
  <c r="G84" i="3"/>
  <c r="E84" i="3" s="1"/>
</calcChain>
</file>

<file path=xl/sharedStrings.xml><?xml version="1.0" encoding="utf-8"?>
<sst xmlns="http://schemas.openxmlformats.org/spreadsheetml/2006/main" count="896" uniqueCount="538">
  <si>
    <t xml:space="preserve"> </t>
  </si>
  <si>
    <t>5.15.1d</t>
  </si>
  <si>
    <t>5.15.1a</t>
  </si>
  <si>
    <t>Worden de domeinen beschreven in de bijlage C van de beleidslijn ‘naleving’  afgetoetst bij het uitwerken van de verschillende audits ?</t>
  </si>
  <si>
    <t>5.15.1e</t>
  </si>
  <si>
    <t>5.11.13</t>
  </si>
  <si>
    <t>Naleving</t>
  </si>
  <si>
    <t>5.12.2b</t>
  </si>
  <si>
    <t>5.12.2a</t>
  </si>
  <si>
    <t xml:space="preserve">Cloud ICT informatiesystemen </t>
  </si>
  <si>
    <t>5.12.1f</t>
  </si>
  <si>
    <t>5.12.1e</t>
  </si>
  <si>
    <t>5.12.1d</t>
  </si>
  <si>
    <t>5.12.1c</t>
  </si>
  <si>
    <t>5.11.3</t>
  </si>
  <si>
    <t>5.12.1b</t>
  </si>
  <si>
    <t>5.12.1a</t>
  </si>
  <si>
    <t>Leveranciersrelaties en werken met een derde partij</t>
  </si>
  <si>
    <t>Worden in de overeenkomsten met leveranciers van cryptografische diensten of producten de richtlijnen van de organisatie in verband met het beheer van sleutels ingesloten ?</t>
  </si>
  <si>
    <t>5.7.1j</t>
  </si>
  <si>
    <t xml:space="preserve"> Wordt de toegang tot of het gebruik van privésleutels gelogd volgens de procedures opgesteld in het logbeheer ? </t>
  </si>
  <si>
    <t>5.7.1i</t>
  </si>
  <si>
    <t>Zijn er maatregelen om ongeautoriseerde pogingen tot verspreiding, ontcijfering, toegang, gebruik, wijziging of vervanging van sleutels of versleutelde data te detecteren ?</t>
  </si>
  <si>
    <t>5.7.1h</t>
  </si>
  <si>
    <t>Is er voor elke sleutel een interne medewerker verantwoordelijk ? Wordt er een overzicht bijgehouden van alle verantwoordelijken voor de sleutels ?</t>
  </si>
  <si>
    <t>5.7.1g</t>
  </si>
  <si>
    <t>5.7.1f</t>
  </si>
  <si>
    <t>Worden versleutelde data van derden die binnenkomen op het netwerk van de organisatie eerst gedecrypteerd om gescand te worden op virussen en andere malware ?</t>
  </si>
  <si>
    <t>5.7.1e</t>
  </si>
  <si>
    <t>Wordt de toepassing en gepastheid van cryptografische oplossingen en maatregelen periodiek beoordeeld ?</t>
  </si>
  <si>
    <t>5.7.1d</t>
  </si>
  <si>
    <t>Wordt door de organisatie een overzicht bijgehouden waarin terug te vinden is waar cryptografische maatregelen worden toegepast, welke cryptografische maatregelen worden toegepast en wie hiervoor verantwoordelijk is ?</t>
  </si>
  <si>
    <t>5.7.1c</t>
  </si>
  <si>
    <t>5.7.1b</t>
  </si>
  <si>
    <t>5.7.1a</t>
  </si>
  <si>
    <t>5.3.2.2c</t>
  </si>
  <si>
    <t>5.3.2.2b</t>
  </si>
  <si>
    <t>5.3.2.2a</t>
  </si>
  <si>
    <t>Telewerken en online toegang van buiten uit de organisatie</t>
  </si>
  <si>
    <t>5.5.4b</t>
  </si>
  <si>
    <t>5.5.4a</t>
  </si>
  <si>
    <t>5.10.4</t>
  </si>
  <si>
    <t>5.10.3</t>
  </si>
  <si>
    <t>5.10.2</t>
  </si>
  <si>
    <t>5.10.1b</t>
  </si>
  <si>
    <t>5.10.1a</t>
  </si>
  <si>
    <t>Beveiliging van de door middel van de ICT geïmplementeerde communicatie</t>
  </si>
  <si>
    <t>Wordt de kritische apparatuur zo geplaatst en beschermd zodat risico’s van schade en storing van buitenaf verminderd wordt ?</t>
  </si>
  <si>
    <t>5.8.2a</t>
  </si>
  <si>
    <t>5.8.2c</t>
  </si>
  <si>
    <t xml:space="preserve">Beschikt de organisatie over een alternatieve stroomvoorziening om de verwachte dienstverlening te waarborgen ? </t>
  </si>
  <si>
    <t>5.8.2b</t>
  </si>
  <si>
    <t>5.9.4</t>
  </si>
  <si>
    <t>5.14.1e</t>
  </si>
  <si>
    <t>5.14.1c</t>
  </si>
  <si>
    <t>5.14.1b</t>
  </si>
  <si>
    <t>5.14.1a</t>
  </si>
  <si>
    <t>5.9.3</t>
  </si>
  <si>
    <t>5.13.1d</t>
  </si>
  <si>
    <t>5.13.1a</t>
  </si>
  <si>
    <t>5.9.7</t>
  </si>
  <si>
    <t>5.13.1c</t>
  </si>
  <si>
    <t>5.13.1b</t>
  </si>
  <si>
    <t>5.13.1e</t>
  </si>
  <si>
    <t>5.13.1f</t>
  </si>
  <si>
    <t xml:space="preserve">Worden de technische logs en specifiek het ICT systeemgebruik manueel opgeslagen in een logboek ? </t>
  </si>
  <si>
    <t>5.9.5</t>
  </si>
  <si>
    <t>Worden de technische logs en specifiek het ICT systeemgebruik automatisch gelogd ?</t>
  </si>
  <si>
    <t xml:space="preserve">Worden de interne klokken van alle informatiesystemen van de organisatie gesynchroniseerd met een overeengekomen nauwkeurige tijdsbron zodat een betrouwbare analyse van logbestanden op verschillende informatiesystemen altijd mogelijk is? </t>
  </si>
  <si>
    <t>Is de procedure van logbeheer gecommuniceerd naar de medewerkers die erbij betrokken zijn (onder andere de ICT designers en ontwikkelaars, ICT support medewerkers, business verantwoordelijken, juridische dienst) ?</t>
  </si>
  <si>
    <t>Wordt het resultaat van logbeheer regelmatig geanalyseerd, gerapporteerd en beoordeeld ?</t>
  </si>
  <si>
    <t xml:space="preserve">Worden er  afzonderlijke logbestanden aangemaakt voor technische-, business- veiligheids- en privacy logs ? </t>
  </si>
  <si>
    <t>Bestaat er een georganiseerde procedure binnen de organisatie over de raadplegingen van de technische-, business-, veiligheids- en privacy logbestanden met een historiek van de verzoeken die werden goedgekeurd/uitgevoerd of die werden afgekeurd  ?</t>
  </si>
  <si>
    <t>5.11.7e</t>
  </si>
  <si>
    <t>Geven de privacy logs minimaal een antwoord op de vraag : wat, wanneer, welke organisatie, hoe, over wie, actie gelukt of niet gelukt ?</t>
  </si>
  <si>
    <t>5.11.2a</t>
  </si>
  <si>
    <t>5.11.12</t>
  </si>
  <si>
    <t>5.9.2</t>
  </si>
  <si>
    <t>Worden de testen op persoonsgebonden gegevens uitgevoerd conform de AVG regelgeving ?</t>
  </si>
  <si>
    <t>5.11.6</t>
  </si>
  <si>
    <t>5.9.1</t>
  </si>
  <si>
    <t>5.11.9e</t>
  </si>
  <si>
    <t>5.9.6</t>
  </si>
  <si>
    <t>5.11.5</t>
  </si>
  <si>
    <t>5.11.10a</t>
  </si>
  <si>
    <t>Wordt het continuïteitsplan en de bijhorende procedures geactualiseerd  in functie van de projectevolutie ?</t>
  </si>
  <si>
    <t>5.11.9d</t>
  </si>
  <si>
    <t>Wordt er tijdens de ontwikkeling van een project bijzondere aandacht besteed aan de back-up en herstel (“restore”) van informatie?</t>
  </si>
  <si>
    <t>5.11.9c</t>
  </si>
  <si>
    <t>5.11.9b</t>
  </si>
  <si>
    <t>Wordt er een risicoanalyse in het begin van het project uitgevoerd om een oplossing voor de beschikbaarheid van de toepassing te implementeren ?</t>
  </si>
  <si>
    <t>5.11.9f</t>
  </si>
  <si>
    <t>5.11.9a</t>
  </si>
  <si>
    <t>5.11.7b1</t>
  </si>
  <si>
    <t>5.11.2c</t>
  </si>
  <si>
    <t>5.11.2e</t>
  </si>
  <si>
    <t>5.11.2b</t>
  </si>
  <si>
    <t>5.11.2d</t>
  </si>
  <si>
    <t>5.11.10b</t>
  </si>
  <si>
    <t>5.11.14</t>
  </si>
  <si>
    <t>5.11.4</t>
  </si>
  <si>
    <t>5.3.1.5</t>
  </si>
  <si>
    <t>5.11.11</t>
  </si>
  <si>
    <t>5.11.8</t>
  </si>
  <si>
    <t>5.11.7c</t>
  </si>
  <si>
    <t>5.11.7b2</t>
  </si>
  <si>
    <t>Is er bij elke project voor het verwerven, ontwikkelen en onderhouden van systemen een constructieve communicatie opgezet tussen de verschillende bij het project betrokken partijen en de functionaris van gegevensbescherming (DPO) ?</t>
  </si>
  <si>
    <t>5.11.1</t>
  </si>
  <si>
    <t>5.3.2.1h</t>
  </si>
  <si>
    <t>5.3.2.1f</t>
  </si>
  <si>
    <t>5.3.2.1e</t>
  </si>
  <si>
    <t>5.3.2.1a</t>
  </si>
  <si>
    <t>5.3.2.1i</t>
  </si>
  <si>
    <t>5.3.2.1d</t>
  </si>
  <si>
    <t>5.3.2.1c</t>
  </si>
  <si>
    <t>Mobiele opslagmedia en toestellen</t>
  </si>
  <si>
    <t>5.15.2a</t>
  </si>
  <si>
    <t>5.5.1f</t>
  </si>
  <si>
    <t>5.5.1e</t>
  </si>
  <si>
    <t>Worden alle classificaties van alle kritieke systemen centraal vastgelegd door de eigenaren ?</t>
  </si>
  <si>
    <t>5.5.1d</t>
  </si>
  <si>
    <t>5.5.1b</t>
  </si>
  <si>
    <t>5.5.1a</t>
  </si>
  <si>
    <t>5.15.2b</t>
  </si>
  <si>
    <t>5.5.2</t>
  </si>
  <si>
    <t>Beheer van bedrijfsmiddelen gebruikt bij de verwerking van de informatie</t>
  </si>
  <si>
    <t>5.6.4</t>
  </si>
  <si>
    <t>5.6.3</t>
  </si>
  <si>
    <t>5.6.1c</t>
  </si>
  <si>
    <t>5.6.1b</t>
  </si>
  <si>
    <t>5.6.1a</t>
  </si>
  <si>
    <t>5.5.5</t>
  </si>
  <si>
    <t>5.6.5</t>
  </si>
  <si>
    <t>5.6.6</t>
  </si>
  <si>
    <t xml:space="preserve">5.4.2c </t>
  </si>
  <si>
    <t>5.8.3e3</t>
  </si>
  <si>
    <t>5.8.3e2</t>
  </si>
  <si>
    <t>5.8.3e1</t>
  </si>
  <si>
    <t>5.8.3c4</t>
  </si>
  <si>
    <t>Bij hergebruik van de informatiedrager, gebruikt de organisatie deze opnieuw in een minstens vergelijkbaar data classificatieniveau (vergelijkbaar beveiligingsrisico) ?</t>
  </si>
  <si>
    <t>5.8.3c3</t>
  </si>
  <si>
    <t>Voert de organisatie een risico analyse uit op de conformiteit met de AVG regelgeving wanneer ze persoonsgebonden gegevens vernietigt ? Valideert de organisatie de risico's van de methoden gebruikt voor de totale levenscyclus van de gegevens : in gebruik, in rust (back-up) en in transit ?</t>
  </si>
  <si>
    <t>5.8.3c2</t>
  </si>
  <si>
    <t>5.8.3c1</t>
  </si>
  <si>
    <t>5.8.2h</t>
  </si>
  <si>
    <t>5.8.1</t>
  </si>
  <si>
    <t>Fysieke beveiliging en beveiliging van de omgeving</t>
  </si>
  <si>
    <t>5.4.1</t>
  </si>
  <si>
    <t>5.3.2.1g</t>
  </si>
  <si>
    <t>Sensibiliseert de organisatie jaarlijks iedere medewerker met betrekking tot de informatieveiligheid en privacy  ?</t>
  </si>
  <si>
    <t>5.3.1.1</t>
  </si>
  <si>
    <t>5.4.2b</t>
  </si>
  <si>
    <t>5.4.2a</t>
  </si>
  <si>
    <t xml:space="preserve">Medewerkers-gerelateerde veiligheid </t>
  </si>
  <si>
    <t>5.3.1.2b</t>
  </si>
  <si>
    <t>5.3.1.4</t>
  </si>
  <si>
    <t>5.3.1.3</t>
  </si>
  <si>
    <t>5.3.1.2f</t>
  </si>
  <si>
    <t>5.3.1.2d</t>
  </si>
  <si>
    <t>5.3.1.2a</t>
  </si>
  <si>
    <t>Is er een dienst belast met de informatieveiligheid die onder de directe , functionele leiding staat van de verantwoordelijke voor het dagelijks bestuur van de organisatie ?</t>
  </si>
  <si>
    <t>Organisatie van de informatieveiligheid</t>
  </si>
  <si>
    <t>5.2.2c</t>
  </si>
  <si>
    <t>5.2.2b</t>
  </si>
  <si>
    <t>5.2.2a</t>
  </si>
  <si>
    <t>5.3.1.2c</t>
  </si>
  <si>
    <t>5.2.1</t>
  </si>
  <si>
    <t>Beleid voor informatieveiligheid en kernprincipes</t>
  </si>
  <si>
    <t>BLD</t>
  </si>
  <si>
    <t>Implementeren van vercijferings maatregelen</t>
  </si>
  <si>
    <t>Veiligheidsplan en risicobeheer</t>
  </si>
  <si>
    <t>Legt de organisatie de gepaste maatregelen voor het wissen van gegevens contractueel vast wanneer  de organisatie (tijdelijk) informatiedragers gebruikt bij een disaster recovery ?</t>
  </si>
  <si>
    <t xml:space="preserve">Heeft de organisatie een centraal register met de identificatie van de eigen mobiele toestellen ? </t>
  </si>
  <si>
    <t xml:space="preserve">Heeft de organisatie een beleid voor het gebruik van haar mobiele toestellen voor privé-doeleinden met respect voor de privacyregels ?
</t>
  </si>
  <si>
    <t>Worden de testen gericht op de continuïteit van het ICT systeem geïntegreerd in het testplan ?</t>
  </si>
  <si>
    <t xml:space="preserve">5.13.1g </t>
  </si>
  <si>
    <t>Bepaalt de ICT veiligheids-verantwoordelijke welke cryptografische maatregelen in welke gevallen toegepast moeten worden, gelet op de huidige goede praktijken en op een risico-analyse ?</t>
  </si>
  <si>
    <t>Legt de organisatie de gepaste maatregelen voor het wissen van gegevens contractueel vast  in het kader van cloud computing ?</t>
  </si>
  <si>
    <t>Beschikt de organisatie over een formeel, geactualiseerd en door de verantwoordelijke voor het dagelijks bestuur goedgekeurd beleid voor informatieveiligheid ?</t>
  </si>
  <si>
    <t>Beschikt de organisatie over een door de verantwoordelijke voor het dagelijks bestuur goedgekeurd informatieveiligheidsplan ?</t>
  </si>
  <si>
    <t>Heeft de organisatie een risicobeoordelingsproces (gebruikt bij de projecten en de processen) dat rekening houdt met de informatieveiligheid en privacy ?</t>
  </si>
  <si>
    <t>Heeft de organisatie alle risicobeoordelingen met een hoog residueel risico naar de directie gecommuniceerd ?</t>
  </si>
  <si>
    <t xml:space="preserve">Past de organisatie voor haar risicobeoordeling de principes toe zoals opgelijst in de ‘richtlijn rond risicobeoordeling’ (bijlage C van de beleidslijn ‘Risicobeoordeling’) ? </t>
  </si>
  <si>
    <t>Heeft de organisatie de kernprincipes opgenomen in haar informatieveiligheid ?</t>
  </si>
  <si>
    <t xml:space="preserve">Heeft de organisatie de identiteit van haar functionaris voor gegevensbescherming (DPO) en diens eventuele adjuncten meegedeeld aan de Kruispuntbank, wat de instellingen van het secundaire netwerk betreft, aan de beheersinstelling van dit netwerk ? </t>
  </si>
  <si>
    <t xml:space="preserve">Is er binnen de organisatie een veiligheidsdienst onder leiding de functionaris voor gegevensbescherming (DPO) ? </t>
  </si>
  <si>
    <t>Beschikt de organisatie over procedures voor de mededeling van informatie aan de functionaris voor gegevensbescherming (DPO), zodat deze laatste over de nodige gegevens beschikt voor de uitvoering van zijn opdracht die hem toevertrouwd werd ?</t>
  </si>
  <si>
    <t>Beschikt de organisatie over een beslissingsplatform voor de validatie en de goedkeuring van de veiligheidsmaatregelen ?</t>
  </si>
  <si>
    <t>Beschikt de organisatie over een beleidslijn waarbij wordt aangegeven dat de medewerking van alle medewerkers van essentieel belang is voor de informatieveiligheid en de privacy ?</t>
  </si>
  <si>
    <t>Beschikt de organisatie over een beleidslijn waarbij wordt aangegeven dat de gebruiker steeds verantwoordelijk blijft voor de informatie, ongeacht de vorm waarin deze informatie wordt opgeslagen ?</t>
  </si>
  <si>
    <t>Heeft de organisatie een overeenkomst met de medewerkers dat elke medewerker (zowel vast of tijdelijk, intern of extern) verplicht is melding te maken van ongeautoriseerde toegang, gebruik, verandering, openbaring, verlies of vernietiging van informatie en informatiesystemen ?</t>
  </si>
  <si>
    <t>Voert de organisatie de verplichte activiteiten uit (voor zover van toepassing) voorafgaand, tijdens, en bij de beëindiging of wijziging van dienstverband zoals beschreven in de minimale normen 5.3.1.1 ?</t>
  </si>
  <si>
    <t>Voert de organisatie jaarlijks een evaluatie uit rond de naleving van het veiligheid- en privacy beleid in de praktijk (via interne enquête) ?</t>
  </si>
  <si>
    <t xml:space="preserve">Neemt de organisatie de nodige maatregelen  om de toegang tot de gebouwen en lokalen te beperken tot de geautoriseerde personen en verricht ze  een controle erop zowel tijdens als buiten de werkuren ? </t>
  </si>
  <si>
    <t xml:space="preserve">Worden de nodige maatregelen getroffen opdat alle gegevens gewist of ontoegankelijk gemaakt worden op opslagmedia die verwijderd of hergebruikt wordt ? </t>
  </si>
  <si>
    <t>Heeft de organisatie de nodige maatregelen getroffen om fysieke media, bijvoorbeeld back-ups met gevoelige gegevens, tijdens het transport te beschermen tegen niet geautoriseerde toegang ?</t>
  </si>
  <si>
    <t xml:space="preserve">Voert de organisatie een risicoanalyse uit op de manier waarop vercijfering wordt gebruikt als preventieve basismaatregel in geval van diefstal, misbruik of verlies van de informatiedrager ? </t>
  </si>
  <si>
    <t>Vernietigt de organisatie fysiek de informatiedrager wanneer een voor de organisatie niet aanvaardbaar residuele risico bestaat als na het wissen van de gegevens deze worden teruggevonden ?</t>
  </si>
  <si>
    <t>Legt de organisatie de gepaste maatregelen voor het wissen van gegevens contractueel vast wanneer  de organisatie de informatiedragers leest ?</t>
  </si>
  <si>
    <t xml:space="preserve">Heeft de organisatie de toegang tot informatie beveiligd door een duidelijke toegangsprocedure en heeft ze een logisch toegangssysteem geïmplementeerd om elke ongeoorloofde toegang tot informatie van de organisatie te voorkomen ? </t>
  </si>
  <si>
    <t>Heeft de organisatie de gepaste maatregelen getroffen opdat iedere persoon slechts toegang zou hebben tot de diensten waarvoor hij uitdrukkelijk een autorisatie heeft verkregen ?</t>
  </si>
  <si>
    <t>Heeft de organisatie de toegang van informatiebeheerders tot informaticasystemen beperkt door identificatie, authentificatie, en autorisatie ?</t>
  </si>
  <si>
    <r>
      <t>Heeft de organisatie minstens één toegangsbeheerder aangesteld wanneer ze gebruik maakt van de diensten en toepassingen van het portaal van de sociale zekerheid ten behoeve van haar gebruikers ?</t>
    </r>
    <r>
      <rPr>
        <b/>
        <sz val="10"/>
        <color theme="9" tint="-0.499984740745262"/>
        <rFont val="Calibri"/>
        <family val="2"/>
      </rPr>
      <t/>
    </r>
  </si>
  <si>
    <t xml:space="preserve">Heeft de organisatie zijn medewerkers aangezet tot het lezen en toepassen van de reglementen over het gebruik van de informatiesystemen van de portalen ? </t>
  </si>
  <si>
    <t>Wanneer de organisatie gebruik maakt van de diensten en toepassingen van het portaal van de sociale zekerheid ten behoeve van zijn gebruikers, leeft ze dan de verplichten na die gepaard gaan met het uitoefenen van de functie beheerder of medebeheerder en die beschreven zijn in de beleidslijn ‘toegangsbeheer van portalen’ ?</t>
  </si>
  <si>
    <t xml:space="preserve">Gebruikt de organisatie van het primaire netwerk het Extranet (IAP) van de sociale zekerheid voor alle externe verbindingen of de verbindingen met haar secundaire netwerk ? </t>
  </si>
  <si>
    <t>Is voor iedere afwijking op deze maatregel een gemotiveerde aanvraag via de veiligheidsdienst van de KSZ ingediend ?</t>
  </si>
  <si>
    <t>Heeft de organisatie de noodzakelijke machtigingen van het informatieveiligheidscomité voor de toegang tot (sociale) persoonsgegevens beheerd door een andere organisatie ?</t>
  </si>
  <si>
    <t>Beschikt de organisatie over een permanent bijgewerkte inventaris van het informaticamateriaal en de software ?</t>
  </si>
  <si>
    <t>Beschikt de organisatie over een intern classificatieschema dat in lijn is met de specifieke wetgeving ter zake alsook met eventuele internationale regelgeving ?</t>
  </si>
  <si>
    <t>Beschikt de organisatie over gepaste procedures  en registers voor het labelen (etiketteren) van de verwerkingen van alle in beheer zijnde informatieverzamelingen, informatiedragers en informatiesystemen in overeenstemming met het interne classificatieschema ?</t>
  </si>
  <si>
    <t xml:space="preserve">Worden alle classificaties van alle kritieke systemen jaarlijks gecontroleerd door de functionaris voor gegevensbescherming (DPO) ? </t>
  </si>
  <si>
    <t>Zijn de controlemaatregelen afgestemd op de risico’s, waarbij rekening dient te worden gehouden met technische mogelijkheden en de kosten van de te nemen maatregelen ?</t>
  </si>
  <si>
    <t>Brengt de organisatie regelmatig alle risico’s in kaart in verband met de conformiteit van de al of niet geautomatiseerde verwerkingssystemen met de Europese verordening en voert ze de nodige acties uit als gevolg van een hoog “residueel” risico op non-conformiteit ? (Gegevensbeschermingseffectbeoordeling)</t>
  </si>
  <si>
    <t>Legt de organisatie de voorwaarden op, die  gedetailleerd zijn in de beleidslijn ‘ mobiele toestellen’, bij het gebruik van privé-mobiele toestellen voor beroepsdoeleinden ?</t>
  </si>
  <si>
    <t>Legt de organisatie de regels op, die  gedetailleerd zijn in de beleidslijn ‘ mobiele toestellen’, bij het gebruik van de mobiele toestellen voor zowel beroepsdoeleinden als voor privédoeleinden ?</t>
  </si>
  <si>
    <t>Neemt de organisatie de gepaste maatregelen opdat de professionele, vertrouwelijke en gevoelige gegevens opgeslagen op mobiele media (zowel mobiele opslagmedia als  toestellen)  enkel toegankelijk zijn voor geautoriseerde personen ?</t>
  </si>
  <si>
    <t xml:space="preserve">Configureert de organisatie op haar eigen mobiele toestellen de nodige veiligheid voor deze toestellen (met de nodige anti-malware software en met software die alle data op het toestel vanop afstand kunnen wissen) ? </t>
  </si>
  <si>
    <t>Implementeert de organisatie de gepaste controles  om de conformiteit van de mobiele toestellen inzake de beleidslijnen informatieveiligheid en privacy te controleren (vanop afstand via software of ter plaatse via directe controle) ?</t>
  </si>
  <si>
    <t>Bestaat de mogelijkheid om de toegang tot de informatie van de organisatie (gegevens of toepassingen aanwezig op het mobiele toestel) direct te blokkeren en de gegevens te wissen ?</t>
  </si>
  <si>
    <t>Beantwoordt het logbeheer tijdens een project minimaal aan de volgende doelstellingen ?
• De informatie om te kunnen bepalen wie, wanneer en op welke manier toegang heeft verkregen tot welke informatie
• De identificatie van de aard van de geraadpleegde informatie
• De duidelijke identificatie van de persoon</t>
  </si>
  <si>
    <t>Heeft men rekening gehouden met reeds bestaande logbeheersystemen bij de evaluatie van logbehoeften in het kader van het project ?</t>
  </si>
  <si>
    <t>Worden bij de uitbesteding aan derden de veiligheids- en privacy vereisten contractueel vastgelegd alsook de vertrouwelijkheids- en continuïteitsclausules ?</t>
  </si>
  <si>
    <t>Worden de deliverables (broncode, programma’s, technische documenten, …) van het project geïntegreerd in het back-up beheersysteem van de organisatie zoals opgelegd in de beleidslijnen ?</t>
  </si>
  <si>
    <t>Wordt tijdens de levensloop van het project de documentatie (technisch, procedures, handleidingen, …) actueel gehouden ?</t>
  </si>
  <si>
    <t>Beschikt de organisatie die aangesloten is op het netwerk van de Kruispuntbank over procedures voor de ontwikkeling van nieuwe systemen of belangrijke evoluties van bestaande systemen, zodat de projectverantwoordelijke rekening kan houden met de informatieveiligheid- en privacy-vereisten ?</t>
  </si>
  <si>
    <t>Gebruikt de organisatie een controlelijst zodat de projectleider er zich kan van vergewissen dat het geheel van de beleidslijnen informatieveiligheid en privacy correct geëvalueerd en indien noodzakelijk geïmplementeerd worden tijdens de ontwikkelingsfase van het project ?</t>
  </si>
  <si>
    <t>Worden de aspecten van de ‘Secure project lifecycle’ toegepast ?
Voor meer informatie zie bijlage C van de beleidslijn ‘Aankopen, ontwerpen, ontwikkelen en onderhouden van toepassingen’ ?</t>
  </si>
  <si>
    <t>Wordt de functionaris voor gegevensbescherming op de hoogte gesteld van de informatieveiligheids- en privacy-incidenten in de loop van de ontwikkeling van een project ?</t>
  </si>
  <si>
    <t>Worden, onder de supervisie van de projectleider, de voorzieningen voor ontwikkeling, test en/of acceptatie en productie gescheiden – inclusief de bijhorende scheiding der verantwoordelijkheden in het kader van het project ?</t>
  </si>
  <si>
    <t xml:space="preserve">Worden de vereisten voor toegangsbeveiliging (identificatie, authenticatie, autorisatie) gedefinieerd, gedocumenteerd, gevalideerd en gecommuniceerd ? </t>
  </si>
  <si>
    <t xml:space="preserve">Heeft men het beheer van de toegangen, intern in een applicatie, zo veel mogelijk vermeden ? </t>
  </si>
  <si>
    <t>Is er bij het ontwikkelen van de toegangsbeveiliging rekening gehouden met de reeds bestaande operationele systemen voor het toegangsbeheer (zoals UAM) en hun evolutie ?</t>
  </si>
  <si>
    <t>Legt de organisatie zelf de relatie tussen het programmanummer en de identiteit van de natuurlijke persoon die het bericht verstuurt wanneer een programma ontwikkeld wordt waarin de sociale zekerheidsinstelling een programmanummer overneemt in een bericht dat ze aan de KSZ richt, en waar een natuurlijk persoon aan de basis van dit bericht ligt ?</t>
  </si>
  <si>
    <t xml:space="preserve">Wordt het logbeheer meegenomen vanaf het design tijdens de ontwikkeling of bij de bepalingen van aankoopcriteria van toepassingen of systemen om “security/privacy by design” te realiseren ?  </t>
  </si>
  <si>
    <t xml:space="preserve">Worden de toegangen (identificatie, authenticatie, autorisatie) tot de systemen gelogd ? </t>
  </si>
  <si>
    <t>Wordt elke toegang tot persoonlijke en vertrouwelijke gegevens die sociaal of medisch van aard zijn, gelogd in overeenstemming met de toepasselijke wetgeving en regelgeving ?</t>
  </si>
  <si>
    <t>Wordt in de specificaties van een project opgenomen hoe de toegang tot en het gebruik van systemen en applicaties gelogd zal worden om bij te dragen tot de detectie van afwijkingen van de beleidslijnen informatieveiligheid en privacy ?</t>
  </si>
  <si>
    <t>Worden, in de loop van de ontwikkeling van het project, de behoeften met betrekking tot continuïteit van de dienstverlening geformaliseerd, conform met de verwachtingen van de organisatie ?</t>
  </si>
  <si>
    <t>Worden in de softwaresystemen de herstartpunten duidelijk geïntegreerd om het hoofd te bieden aan operationele problemen ? 
De informatie betreffende de herstartpunten maakt deel uit van het exploitatiedossier.</t>
  </si>
  <si>
    <t>Wordt er in de productieomgeving rekening gehouden met de eisen van de organisatie met betrekking tot de redundantie van de infrastructuur ?</t>
  </si>
  <si>
    <t>Worden, in de loop van de ontwikkeling van een project, de procedures met betrekking tot het incidentbeheer geformaliseerd en gevalideerd ?</t>
  </si>
  <si>
    <t>Voert de organisatie bij elke in productiestelling van een project een controle uit of de veiligheids- en privacy-vereisten die bij het begin van het project werden vastgelegd ook daadwerkelijk geïmplementeerd werden? 
Veiligheidsvereisten zijn ondermeer de eisen op het vlak van vertrouwelijkheid, integriteit en beschikbaarheid.</t>
  </si>
  <si>
    <t>Heeft de organisatie zich ervan verzekerd dat er geen testen plaatsvinden in de productieomgeving ?</t>
  </si>
  <si>
    <t>Beschikt de organisatie over procedures voor het in productie stellen van nieuwe toepassingen en het aanpassen van bestaande toepassingen ?</t>
  </si>
  <si>
    <t>Worden alle middelen inclusief aangekochte of ontwikkelde systemen toegevoegd aan het beheerssysteem van de operationele middelen ( inventaris van de informatiedragers en informatiesystemen) ?</t>
  </si>
  <si>
    <t>Worden de Privacy logs minimaal 10 jaar bewaard ?</t>
  </si>
  <si>
    <t>Worden de logbestanden gedurende een overeengekomen periode bewaard, ten behoeve van toekomstig onderzoeken en controles en in overeenstemming met wetgeving en regelgeving ?</t>
  </si>
  <si>
    <t>Worden de logbestanden beschermd tegen inzage door onbevoegden, wijzigingen en verwijderingen ?</t>
  </si>
  <si>
    <t xml:space="preserve">Zijn de noodzakelijke tools beschikbaar of worden ze ontwikkeld om log gegevens te analyseren door de geautoriseerde personen ? </t>
  </si>
  <si>
    <t>Wordt de ‘richtlijn rond incidentenbeheer’ toegepast bij het formaliseren van het beheer zoals ze beschreven is in de bijlage C van de beleidslijn ‘incidentenbeheer’ ?</t>
  </si>
  <si>
    <t>Wordt elk incident over informatieveiligheid of privacy formeel geëvalueerd opdat procedures en controlemaatregelen verbeterd kunnen worden en worden de lessen die getrokken worden uit een incident gecommuniceerd naar de directie van de organisatie voor validatie en goedkeuring van verdere acties ?</t>
  </si>
  <si>
    <t xml:space="preserve">Worden bij incidenten over informatieveiligheid of privacy het bewijsmateriaal in overeenstemming met wettelijke en regelgevende voorschriften (zoals onder andere de AVG regelgeving) correct verzameld ?  </t>
  </si>
  <si>
    <t xml:space="preserve">Worden de gebeurtenissen en zwakheden over informatieveiligheid of privacy die verband houden met informatie en informatiesystemen van de organisatie zodanig kenbaar gemaakt dat de organisatie tijdig en adequaat corrigerende maatregelen kan nemen ? </t>
  </si>
  <si>
    <t>Heeft de organisatie een systeem en formele, geactualiseerde procedures geïnstalleerd die toelaten om veiligheidsinbreuken te detecteren, op te volgen en te herstellen in verhouding tot het technisch/operationeel risico ?</t>
  </si>
  <si>
    <t>Worden de procedures voor het vastleggen en beheren van incidenten over informatieveiligheid of privacy met de bijhorende verantwoordelijkheden voldoende bekend gemaakt aan de betrokken medewerkers ?</t>
  </si>
  <si>
    <t>Worden de incidenten over informatieveiligheid en privacy zo snel als mogelijk via de leidinggevende, de helpdesk, de functionaris van gegevensbescherming (DPO) gerapporteerd  in overeenstemming met de incidentprocedures ?</t>
  </si>
  <si>
    <t>Beschikt de organisatie over geactualiseerde systemen ter bescherming (voorkoming, detectie en herstel) tegen malware ?</t>
  </si>
  <si>
    <t>Bestaat er een continuïteitsplan voor alle kritieke processen en essentiële informatiesystemen van de organisatie ?</t>
  </si>
  <si>
    <t>Is informatieveiligheid en privacy een integraal onderdeel van het continuïteitsbeheer ?</t>
  </si>
  <si>
    <t>Heeft de organisatie een eigen continuïteitsplan ingericht met de minimale informatie zoals beschreven in de beleidslijn ‘Continuïteitsbeheer’ ?</t>
  </si>
  <si>
    <t>Wordt het continuïteitsplan regelmatig getest en aangepast met de nodige communicatie naar de directie voor validatie en goedkeuring ?</t>
  </si>
  <si>
    <t>Heeft de organisatie de policy en strategie gedefinieerd om een backupsysteem te implementeren, in overeenstemming met het continuïteitsbeheer ?</t>
  </si>
  <si>
    <t>Heeft de organisatie regelmatig de genomen back-up geverifieerd ?</t>
  </si>
  <si>
    <t>Wordt de kritische apparatuur beschermd tegen stroomuitval en andere storingen door onderbreking van nutsvoorzieningen (vb. water, verwarming, koeling) ?</t>
  </si>
  <si>
    <t>Beschikt de organisatie, voor alle draadloze netwerken onder beheer van de organisatie op alle locaties, over een proces voor het up-to-date houden van een overzicht waarin de bestaande en toegestane draadloze netwerken, bijhorende veiligheidsprotocollen en alle bijhorende informatieveiligheidsmaatregelen terug te vinden zijn ?</t>
  </si>
  <si>
    <t>Leeft de organisatie, voor alle draadloze netwerken onder beheer van de organisatie op alle locaties, de richtlijnen na die beschreven zijn in bijlage C van de beleidslijn ‘veilige draadloze netwerken’ ?</t>
  </si>
  <si>
    <t>Kijkt de organisatie na dat de netwerken gepast beheerd en gecontroleerd worden zodanig dat ze beveiligd zijn tegen bedreigingen ?</t>
  </si>
  <si>
    <t>Heeft de organisatie de noodzakelijke, afdoende, gepaste en doeltreffende technische maatregelen geïmplementeerd om het hoogste niveau van beschikbaarheid voor de verbinding met het netwerk van de Kruispuntbank te waarborgen teneinde een maximale toegankelijkheid van de beschikbaar gestelde en geraadpleegde gegevens te verzekeren ?</t>
  </si>
  <si>
    <t>Heeft de organisatie de regels verwerkt in haar beleid voor informatieveiligheid die gespecifieerd zijn in de beleidslijn ‘Email, online communicatie en internet gebruik’ ?</t>
  </si>
  <si>
    <t>Heeft de organisatie duidelijk gedragsregels en een gepaste implementatie van telewerken opgezet, gevalideerd, gecommuniceerd en onderhouden, inclusief de uitwerking van welke systemen niet, en welke systemen wel vanuit de thuiswerkplek of andere apparaten mogen worden geraadpleegd ?</t>
  </si>
  <si>
    <t>Heeft de organisatie de telewerk-voorzieningen van de organisatie zo ingericht dat er op de telewerk-plek (thuis, in een satellietkantoor of in een andere locatie) geen informatie van de organisatie wordt opgeslagen op externe toestellen zonder versleuteling en dat mogelijke bedreigingen vanaf de telewerk-plek niet in de IT infrastructuur van de organisatie terechtkomen ?</t>
  </si>
  <si>
    <t xml:space="preserve">Voert de organisatie een risico-analyse uit op de manier waarop vercijfering wordt gebruikt als preventieve basismaatregel in geval van diefstal, misbruik of verlies van de informatiedrager ? </t>
  </si>
  <si>
    <t>Zijn er specifieke processen en procedures gerelateerd aan sleutelbeheer opgesteld, gevalideerd, gecommuniceerd aan alle betrokken actoren en ook regelmatig onderhouden ? 
Het zijn processen in verband met Aanvragen/genereren van sleutels ; Opslag van (privé)sleutels ; Transport van (privé)sleutels ; Gebruik van sleutels ; Vervangen en vernietigen van sleutels ; Archiveren van sleutels; omgaan met gecompromitteerde sleutels.</t>
  </si>
  <si>
    <t xml:space="preserve">Worden de verplichtingen inzake de verwerking van persoonsgegevens contractueel vastgelegd conform de AVG regelgeving wanneer de organisatie werk uitbesteedt aan een leverancier (verwerker) ? </t>
  </si>
  <si>
    <t>Worden de vereisten rond informatieveiligheid en privacy overeengekomen met de  derde partijen en gedocumenteerd om risico’s te reduceren met betrekking tot toegang van derde partijen tot de informatie ?</t>
  </si>
  <si>
    <t>Hebben de leveranciers (waaraan het werk is uitbesteed en die informatie van de organisatie lezen, verwerken, stockeren, communiceren of ICT infrastructuurcomponenten aanleveren) de vragenlijst “minimale normen leveranciers” volledig beantwoord ?</t>
  </si>
  <si>
    <t>Bevatten de overeenkomsten met derde partijen (leveranciers) alle vereisten om risico’s van informatieveiligheid en privacy te behandelen geassocieerd met ICT diensten ?</t>
  </si>
  <si>
    <t>Wordt door de organisatie regelmatig de dienstverlening van derde partijen gemonitord, geëvalueerd of geauditeerd ?</t>
  </si>
  <si>
    <t xml:space="preserve">Is de organisatie conform met de punten beschreven in paragraaf 2.1 van de beleidslijn ‘Cloud computing’ wanneer de organisatie een beroep doet op clouddiensten ? </t>
  </si>
  <si>
    <t>Wanneer de organisatie professionele, vertrouwelijke of gevoelige gegevens wenst te verwerken in een Cloud voldoet ze dan aan de minimale contractuele waarborgen en de beleidslijnen zoals ze beschreven zijn in punt 2.2, 2.3 en 2.4 van de  beleidslijn ‘Cloud computing’ ?</t>
  </si>
  <si>
    <t>Wordt aan de interne en externe veiligheids- en privacy audits op het proces ' Aankopen, ontwerpen, ontwikkelen en onderhouden van ICT informatie systemen' de gepaste medewerking verleend onder de vorm van het ter beschikking stellen  van personeel, documentatie, logbeheer en andere informatie die redelijkerwijze beschikbaar is ?</t>
  </si>
  <si>
    <t>Heeft de organisatie een formeel disciplinair proces voor werknemers die inbreuk op de informatieveiligheid of privacy hebben gepleegd ?</t>
  </si>
  <si>
    <t>BLD KERN</t>
  </si>
  <si>
    <t>BLD HR</t>
  </si>
  <si>
    <t>BLD RISK</t>
  </si>
  <si>
    <t>BLD CLEAR</t>
  </si>
  <si>
    <t>BLD INCID</t>
  </si>
  <si>
    <t>BLD MOBILE</t>
  </si>
  <si>
    <t>BLD PHYS</t>
  </si>
  <si>
    <t>BLD DATA 
BLD DATA SEC</t>
  </si>
  <si>
    <t>BLD ERASE
(BLD CRYPT)</t>
  </si>
  <si>
    <t>BLD ERASE</t>
  </si>
  <si>
    <t>(BLD APPDEV)</t>
  </si>
  <si>
    <t>BLD APPDEV</t>
  </si>
  <si>
    <t>BLD APPDEV
BLD ETHICS</t>
  </si>
  <si>
    <t>BLD PORTAL</t>
  </si>
  <si>
    <t>BLD KSZ</t>
  </si>
  <si>
    <t>BLD DATA SEC</t>
  </si>
  <si>
    <t xml:space="preserve">BLD APPDEV </t>
  </si>
  <si>
    <t>BLD PRVACY</t>
  </si>
  <si>
    <t>BLD DATA</t>
  </si>
  <si>
    <t>BLD LOG</t>
  </si>
  <si>
    <t>BLD PRIVACY</t>
  </si>
  <si>
    <t xml:space="preserve">BLD LOG
 </t>
  </si>
  <si>
    <t>BLD (DATA SEC)</t>
  </si>
  <si>
    <t>BLD BCM</t>
  </si>
  <si>
    <t>BLD (DATA SEC)
(BLD BCM)</t>
  </si>
  <si>
    <t>BLD PHYS
(BLD BCM)</t>
  </si>
  <si>
    <t>BLD WIREL</t>
  </si>
  <si>
    <t>BLD ONLINE</t>
  </si>
  <si>
    <t>BLD TELE</t>
  </si>
  <si>
    <t>BLD CRYPT</t>
  </si>
  <si>
    <t>BLD OUTS</t>
  </si>
  <si>
    <t>BLD CLOUD</t>
  </si>
  <si>
    <t>BLD COMPLY</t>
  </si>
  <si>
    <t>BLD COMPLY
BLD HR</t>
  </si>
  <si>
    <t>Norm</t>
  </si>
  <si>
    <t>Nr. vraag</t>
  </si>
  <si>
    <t>Minimale normen</t>
  </si>
  <si>
    <t>ISO 
ZIE BLD</t>
  </si>
  <si>
    <t>ISO 27002</t>
  </si>
  <si>
    <t>BLD KERN Kernprincipes</t>
  </si>
  <si>
    <t>05</t>
  </si>
  <si>
    <t>05_Informatieveiligheidsbeleid</t>
  </si>
  <si>
    <t>BLD APPDEV beleidslijn 'Aankopen, ontwerpen, ontwikkelen en onderhouden van informatiesystemen '</t>
  </si>
  <si>
    <t>14;10</t>
  </si>
  <si>
    <t>06_Organisatie informatieveiligheid</t>
  </si>
  <si>
    <t>BLD AUTH authenticatiemidddel bepaling voor toepassing</t>
  </si>
  <si>
    <t>09</t>
  </si>
  <si>
    <t>07_Veilig personeel</t>
  </si>
  <si>
    <t>BLD BCM Continuïteitsbeheer</t>
  </si>
  <si>
    <t>17</t>
  </si>
  <si>
    <t>08_beheer van bedrijfsmiddelen</t>
  </si>
  <si>
    <t>BLD CLEAR Clean en Clear Desk</t>
  </si>
  <si>
    <t>06,09,11</t>
  </si>
  <si>
    <t>09_toegangsbeveiliging</t>
  </si>
  <si>
    <t>BLD CLOUD Cloud</t>
  </si>
  <si>
    <t>11,15</t>
  </si>
  <si>
    <t>10_Cryptografie</t>
  </si>
  <si>
    <t>BLD COMPLY Naleving</t>
  </si>
  <si>
    <t>18</t>
  </si>
  <si>
    <t>11_Fysieke beveiliging en beveiliging omgeving</t>
  </si>
  <si>
    <t>BLD CRYPT Vercijfering</t>
  </si>
  <si>
    <t>10</t>
  </si>
  <si>
    <t>12_Beveiliging bedrijfsuitvoering</t>
  </si>
  <si>
    <t>BLD DATA (Data Classificatie)</t>
  </si>
  <si>
    <t>06</t>
  </si>
  <si>
    <t>13_Communicatiebeveiliging</t>
  </si>
  <si>
    <t>BLD DATA SEC (Data veiligheid)</t>
  </si>
  <si>
    <t>08,10,11,18</t>
  </si>
  <si>
    <t>14_Verwerving ontwikkeling en onderhoud systemen</t>
  </si>
  <si>
    <t>BLD ERASE Wissen van informatiedragers</t>
  </si>
  <si>
    <t>10,11</t>
  </si>
  <si>
    <t>15_Leveranciersrelatie</t>
  </si>
  <si>
    <t>BLD ETHICS Gedragscode van informatiebeheerders</t>
  </si>
  <si>
    <t>06,18</t>
  </si>
  <si>
    <t>16_Beheer_van_informatieveiligheidsincidenten</t>
  </si>
  <si>
    <t>BLD HR Personeelsgerelateerde aspecten van informatieveiligheid</t>
  </si>
  <si>
    <t xml:space="preserve">17_Informatieveiligheidsaspecten van de bedrijfscontinuïteitsbeheer </t>
  </si>
  <si>
    <t>BLD INCIDENT Incidentenbeheer</t>
  </si>
  <si>
    <t>16</t>
  </si>
  <si>
    <t>18_Naleving</t>
  </si>
  <si>
    <t>BLD LOG Logbeheer</t>
  </si>
  <si>
    <t>14,16,18</t>
  </si>
  <si>
    <t>BLD MOBILE Mobiele toestellen</t>
  </si>
  <si>
    <t>07,10,13</t>
  </si>
  <si>
    <t>BLD ONLINE email, online communicatie en internet gebruik</t>
  </si>
  <si>
    <t>07,09,13</t>
  </si>
  <si>
    <t>BLD OUTS uitbesteding aan derden</t>
  </si>
  <si>
    <t>15</t>
  </si>
  <si>
    <t>BLD PHYS Fysieke toegangsbeveiliging</t>
  </si>
  <si>
    <t>11</t>
  </si>
  <si>
    <t>BLD PORTAL Toegangsbeheer van portalen</t>
  </si>
  <si>
    <t>BLD KSZ toegang tot netwerk sociale zekerheid</t>
  </si>
  <si>
    <t>09,10,13</t>
  </si>
  <si>
    <t>BLD PRIVACY Verwerking van persoonsgegevens</t>
  </si>
  <si>
    <t>BLD RISK Risico-beoordeling</t>
  </si>
  <si>
    <t>05,18</t>
  </si>
  <si>
    <t>BLD TELE Veilig telewerken</t>
  </si>
  <si>
    <t>BLD WIRELESS Draadloze netwerken</t>
  </si>
  <si>
    <t>06,09,11,13</t>
  </si>
  <si>
    <t>Veiligheidsplan en risico beheer</t>
  </si>
  <si>
    <t>Design, implementatie en testen</t>
  </si>
  <si>
    <t>Transition en ICT support</t>
  </si>
  <si>
    <t>(ICT specifieke service / systemen - technieken)</t>
  </si>
  <si>
    <t>5.6.7</t>
  </si>
  <si>
    <t>Heeft de organisatie de nodige maatregelen genomen om te voorkomen dat een enkele persoon alleen de controle zou verwerven over het ´in productiestelling (release management)`proces ?</t>
  </si>
  <si>
    <t>Worden de wijzigingen in de dienstverlening door derden beheerd ? 
Onder wijzigingen verstaan we onder andere het bijhouden en verbeteren van bestaande beleidslijnen, procedures en maatregelen voor informatieveiligheid en privacy.</t>
  </si>
  <si>
    <t>Heeft de organisatie de gepaste maatregelen getroffen, in functie van het toegangsmedium (vb. internet, gehuurde verbinding, privaat netwerk, draadloos), voor de informatieveiligheid van de online-toegang van buiten de organisatie tot de professionele, vertrouwelijke en gevoelige gegevens van de organisatie ?</t>
  </si>
  <si>
    <t>Heeft de organisatie een geactualiseerde cartografie van de geïmplementeerde technische stromen (op netwerkniveau voor het correct beheer van de firewalls in de verschillende zones van het Extranet) via het Extranet (IAP) van de sociale zekerheid ?</t>
  </si>
  <si>
    <t>Ja / Oui</t>
  </si>
  <si>
    <t>Neen / Non / Nein</t>
  </si>
  <si>
    <t>NVT / NA / KA</t>
  </si>
  <si>
    <r>
      <t>Heeft de organisatie de toegang tot de gegevens</t>
    </r>
    <r>
      <rPr>
        <vertAlign val="superscript"/>
        <sz val="10"/>
        <rFont val="Calibri"/>
        <family val="2"/>
        <scheme val="minor"/>
      </rPr>
      <t xml:space="preserve"> </t>
    </r>
    <r>
      <rPr>
        <sz val="10"/>
        <rFont val="Calibri"/>
        <family val="2"/>
        <scheme val="minor"/>
      </rPr>
      <t>nodig voor de toepassing en de uitvoering van de sociale zekerheid beveiligd door middel van een identificatie-, authenticatie- en autorisatiesysteem ?</t>
    </r>
  </si>
  <si>
    <t>NVT</t>
  </si>
  <si>
    <t>Behoort de organisatie tot het primaire netwerk van de sociale zekerheid ?</t>
  </si>
  <si>
    <t>Maakt de organisatie gebruik van cryptografie in eigen beheer ?</t>
  </si>
  <si>
    <t>Gebruikt de organisatie wifi voor de toegang tot de eigen informatica systemen ?</t>
  </si>
  <si>
    <t>Beschikt de organisatie over het nodige en up-to-date ‘Register van de verwerkingsactiviteiten` als verwerker of verwerkingsverantwoordelijke conform de AVG regelgeving ?</t>
  </si>
  <si>
    <t>Beheert de organisatie zijn eigen kritische systemen ?</t>
  </si>
  <si>
    <t>Kunnen de medewerkers aan telewerking doen ?</t>
  </si>
  <si>
    <t>Gebruikt de instelling een 3e partij om zijn systemen te beheren ?</t>
  </si>
  <si>
    <t>Gebruikt de instelling een cloud oplossing om zijn systemen te beheren inclusief 3e partijen die applicaties in hun datacenter hosten ?</t>
  </si>
  <si>
    <t>5.1.1</t>
  </si>
  <si>
    <t>Is de instelling een beheersinstelling van het secundaire netwerk?</t>
  </si>
  <si>
    <t>Beschikt de organisatie over mobiele toestellen?</t>
  </si>
  <si>
    <t>Beschikt de organisatie over mobiele media</t>
  </si>
  <si>
    <t>Systemen worden aangekocht</t>
  </si>
  <si>
    <t>Systemen worden ontwikkeld</t>
  </si>
  <si>
    <t>Systemen worden door externen aangeleverd en onderhouden</t>
  </si>
  <si>
    <t>Incidentenbeheer</t>
  </si>
  <si>
    <t>Vragen</t>
  </si>
  <si>
    <t>Antwoord</t>
  </si>
  <si>
    <t>Vraag 1</t>
  </si>
  <si>
    <t>Vraag 2</t>
  </si>
  <si>
    <t>Vraag 3</t>
  </si>
  <si>
    <t>Aantal Vragen</t>
  </si>
  <si>
    <t>Gaat na of het risicobeheer afgestemd is op de veiligheid, privacy en AVG regelgeving.</t>
  </si>
  <si>
    <t>Gaat na of de organisatie beschikt over een procedure voor 'change en release' management die gevalideerd is op veiligheid- en privacy risico's.</t>
  </si>
  <si>
    <t>Gaat na of het aangepaste platform beschikt over een logbeheer dat de (wettelijke) veiligheids- en privacyvereisten garandeert.</t>
  </si>
  <si>
    <t>Gaat na of de organisatie over een continuiteitsbeheer (plannen, uitvoeren, controleren en bijsturen) beschikt voor minimaal de kritieke processen en de essentiële informatiesystemen.</t>
  </si>
  <si>
    <t>Gaat na of de organisatie beschikt over een gepast back-up en recovery systeem voor zijn informatiesystemen.</t>
  </si>
  <si>
    <t>Gaat na of de organisatie maatregelen voor de beschikbaarheid van de nutsvoorziening en fysieke bescherming van de apparatuur om de continuïteit te verzekeren toepast.</t>
  </si>
  <si>
    <t>Gaat na of de organisatie beschikt over veiligheidsmaatregelen voor het gebruik van draadloze netwerken waarvoor zij verantwoordelijk is.</t>
  </si>
  <si>
    <t>Gaat na of de organisatie beschikt over veiligheidsmaatregelen voor het gebruik van de netwerken.</t>
  </si>
  <si>
    <t>Gaat na of de organisatie beschikt over veiligheidsmaatregelen voor het gebruik van ‘Email, online communicatie en internet’ door de interne en (tijdelijke) externe medewerkers.</t>
  </si>
  <si>
    <t>Gaat na of de organisatie beschikt over gepaste maatregelen voor de informatieveiligheid van de online-toegang van buiten de organisatie tot de professionele, vertrouwelijke en gevoelige gegevens van de organisatie.</t>
  </si>
  <si>
    <t>Gaat na of de organisatie beschikt over duidelijke gedragsregels voor telewerken.</t>
  </si>
  <si>
    <t>Gaat na of de organisatie beschikt over een formeel beleid voor het gebruik van cryptografische maatregelen.</t>
  </si>
  <si>
    <t>Gaat na of de organisatie beschikt over een formeel beleid voor het gebruik, bescherming en levensduur van de cryptografische sleutels voor de ganse levenscyclus.</t>
  </si>
  <si>
    <t>Gaat na of de organisatie de gepaste maatregelen voor het wissen van gegevens contractueel vastlegt met derden.</t>
  </si>
  <si>
    <t>Gaat na of de organisatie de (wettelijke) verplichtingen en richtlijnen op het domein van de veiligheid- en privacy naleeft.</t>
  </si>
  <si>
    <t>Gaat na of de organisatie beschikt over een beleid voor informatieveiligheid.</t>
  </si>
  <si>
    <t>Gaat na of de organisatie beschikt  over een informatieveiligheidsplan en de nodige werkingskredieten en resources vrij heeft gemaakt voor de uitvoering ervan.</t>
  </si>
  <si>
    <t>Gaat na of de organisatie beschikt over een dienst informatieveiligheid.</t>
  </si>
  <si>
    <t>Gaat de uitwisseling van relevante informatie tussen beheersorganisatie en secundair netwerk na.</t>
  </si>
  <si>
    <t>Gaat na of de organisatie beschikt over een beleid met betrekking tot informatieveiligheid en privacy die afgestemd is op de medewerkers.</t>
  </si>
  <si>
    <t>Gaat na of de organisatie beschikt over een beleid rond de beperking van fysieke toegang.</t>
  </si>
  <si>
    <t>Gaat na of de organisatie beschikt over een beleid rond de beperking van logische toegang.</t>
  </si>
  <si>
    <t>Gaat na of de organisatie de regels rond toegangsbeheer voor het portaal van de sociale zekerheid respecteert.</t>
  </si>
  <si>
    <t>Gaat na of de organisatie informatie een passend beschermingsniveau geeft.</t>
  </si>
  <si>
    <t>Gaat na of de organisatie de bedrijfsmiddelen identificeert en de passende maatregelen ter bescherming neemt.</t>
  </si>
  <si>
    <t>Gaat na of de organisatie de veiligheid van het werken met mobiele apparatuur (smartphone, tablet, ….) garandeert.</t>
  </si>
  <si>
    <t>Gaat na of de organisatie de veiligheid van het werken met mobiele media (smartphone, tablet, USB-stick, USB-schijf, ….) garandeert.</t>
  </si>
  <si>
    <t>Gaat na of de organisatie de veiligheids- en privacyaspecten garandeert bij het beheer van de interne en externe medewerkers die betrokken zijn bij het project.</t>
  </si>
  <si>
    <t>Gaat na of de organisatie de deliverables van het project gepast beschermt.</t>
  </si>
  <si>
    <t>Gaat na of de organisatie de vereisten van de logische toegangsbeveiliging respecteert.</t>
  </si>
  <si>
    <t>Gaat na of de organisatie de nodige continuïteit, beschikbaarheid en capaciteit van de dienstverlening garandeert.</t>
  </si>
  <si>
    <t>Gaat na of de organisatie beschikt over de nodige procedures met betrekking tot het incidentbeheer.</t>
  </si>
  <si>
    <t>Gaat na of de organisatie de criteria op het vlak van veiligheid en privacy door de nieuwe of aangepaste omgeving respecteert.</t>
  </si>
  <si>
    <t xml:space="preserve">Organiseert de beheersorganisatie van een « secundair netwerk » met de organisaties die deel uitmaken van haar netwerk minstens één keer per semester  een vergadering van de subwerkgroep "Informatieveiligheid" ? </t>
  </si>
  <si>
    <t xml:space="preserve">Indien de organisatie behoort tot een  « secundair netwerk » volgt deze dan de vergaderingen die minstens één keer per semester worden georganiseerd door de beheersorganisatie van het « secundair netwerk » in het kader van de  sub-werkgroep "Informatieveiligheid" ? </t>
  </si>
  <si>
    <r>
      <t>Sensibiliseert de organisatie regelmatig de gebruikers omtrent de goede praktijken inzake gebruik en hun verantwoordelijkheden</t>
    </r>
    <r>
      <rPr>
        <strike/>
        <sz val="10"/>
        <color rgb="FFFF0000"/>
        <rFont val="Calibri"/>
        <family val="2"/>
        <scheme val="minor"/>
      </rPr>
      <t xml:space="preserve"> </t>
    </r>
    <r>
      <rPr>
        <sz val="10"/>
        <rFont val="Calibri"/>
        <family val="2"/>
        <scheme val="minor"/>
      </rPr>
      <t>(zeker in verband met het connecteren tot publieke draadloze netwerken) ?</t>
    </r>
  </si>
  <si>
    <t>Werken alle medewerkers (intern en extern) met de ICT middelen (die door de organisatie ter beschikking worden gesteld) op basis van minimale autorisatie voor de uitvoering van hun taak ?</t>
  </si>
  <si>
    <t>Beschikt de organisatie over mobiele media ?</t>
  </si>
  <si>
    <t>Beschikt de organisatie over mobiele toestellen ?</t>
  </si>
  <si>
    <t>Gebruikt de organisatie een 3e partij om zijn systemen te beheren ?</t>
  </si>
  <si>
    <t>Gebruikt de organisatie een cloud oplossing om zijn systemen te beheren inclusief 3e partijen die applicaties in hun datacenter hosten ?</t>
  </si>
  <si>
    <t>Worden ICT informatie systemen (toepassingen) zelf ontwikkeld ?</t>
  </si>
  <si>
    <t>Worden ICT informatie systemen (toepassingen) door externen aangeleverd en onderhouden ?</t>
  </si>
  <si>
    <t>Worden ICT informatie systemen (toepassingen) aangekocht ?</t>
  </si>
  <si>
    <t>Gaat na of of er afdoende garanties vastgelegd zijn opdat de verwerking door de derde partij en/of leverancier aan de wettelijke- en veiligheidvereisten voldoet.</t>
  </si>
  <si>
    <t>Is de organisatie een beheersinstelling van een secundair netwerk ?</t>
  </si>
  <si>
    <t>Argumenteer indien neen</t>
  </si>
  <si>
    <r>
      <rPr>
        <b/>
        <sz val="14"/>
        <rFont val="Calibri"/>
        <family val="2"/>
        <scheme val="minor"/>
      </rPr>
      <t xml:space="preserve">Kader 
</t>
    </r>
    <r>
      <rPr>
        <sz val="11"/>
        <rFont val="Calibri"/>
        <family val="2"/>
        <scheme val="minor"/>
      </rPr>
      <t xml:space="preserve">
De minimale veiligheidsnormen die gepubliceerd werden op de site van de Kruispuntbank van de Sociale Zekerheid, gelden in eerste instantie voor de instellingen van sociale zekerheid, zoals vermeld in artikel 2, eerste lid, 2°, van de wet van 15 januari 1990 houdende oprichting en organisatie van een Kruispuntbank van de Sociale Zekerheid. Ze gelden daarenboven ook voor de organisaties die met toepassing van artikel 18 van die wet tot het netwerk van de sociale zekerheid zijn toegetreden (zie daartoe de koninklijke besluiten van 16 januari 2002, 15 oktober 2004 en 4 maart 2005 – te raadplegen op https://www.ksz-bcss.fgov.be/nl onder de rubriek “wetgeving” en de subrubriek “netwerk van de KSZ”). Ten slotte gelden ze ook voor bepaalde organisaties die daartoe uitdrukkelijk door het sectoraal comité van de sociale zekerheid en van de gezondheid of door het informatieveiligheidscomité werden aangeduid, naar aanleiding van een beraadslaging met betrekking tot de verwerking van persoonsgegevens uit het netwerk van de sociale zekerheid (het naleven van de minimale veiligheidsnormen wordt in sommige beraadslagingen als een essentiële voorwaarde voor de verwerking</t>
    </r>
    <r>
      <rPr>
        <sz val="11"/>
        <rFont val="Calibri"/>
        <family val="2"/>
        <scheme val="minor"/>
      </rPr>
      <t xml:space="preserve"> van persoonsgegevens vooropgesteld). 
</t>
    </r>
  </si>
  <si>
    <r>
      <rPr>
        <b/>
        <sz val="14"/>
        <color theme="1"/>
        <rFont val="Calibri"/>
        <family val="2"/>
        <scheme val="minor"/>
      </rPr>
      <t xml:space="preserve">Doel
</t>
    </r>
    <r>
      <rPr>
        <sz val="11"/>
        <color theme="1"/>
        <rFont val="Calibri"/>
        <family val="2"/>
        <scheme val="minor"/>
      </rPr>
      <t xml:space="preserve">
De vragenlijst heeft tot doel te evalueren en te bepalen of de veiligheidsnormen die van kracht zijn binnen de organisatie, overeenstemmen met de doelstellingen van de minimale veiligheidsnormen naargelang de specifieke situatie van de organisatie en de belangrijkheid van de te beveiligen werkingsmiddelen. 
</t>
    </r>
  </si>
  <si>
    <r>
      <t xml:space="preserve">De verificatie van de minimale veiligheidsnormen bij derden die voor rekening van een organisatie de sociale gegevens van persoonlijke aard verwerken¹ , valt onder de verantwoordelijkheid van de verwerkingsverantwoordelijke of dus de organisatie die aan derden werkzaamheden toevertrouwt. (AVG regelgeving - art 28) . </t>
    </r>
    <r>
      <rPr>
        <sz val="11"/>
        <color rgb="FFFF0000"/>
        <rFont val="Calibri"/>
        <family val="2"/>
        <scheme val="minor"/>
      </rPr>
      <t xml:space="preserve">
</t>
    </r>
  </si>
  <si>
    <r>
      <rPr>
        <sz val="8"/>
        <color theme="1"/>
        <rFont val="Calibri"/>
        <family val="2"/>
      </rPr>
      <t>¹</t>
    </r>
    <r>
      <rPr>
        <sz val="8"/>
        <color theme="1"/>
        <rFont val="Calibri"/>
        <family val="2"/>
        <scheme val="minor"/>
      </rPr>
      <t xml:space="preserve"> Definitie ´verwerking` : een bewerking of een geheel van bewerkingen met betrekking tot persoonsgegevens of een geheel van persoonsgegevens, al dan niet uitgevoerd via geautomatiseerde procedés, zoals het verzamelen, vastleggen, ordenen, structureren, opslaan, bijwerken of wijzigen, opvragen, raadplegen, gebruiken, verstrekken door middel van doorzending, verspreiden of op andere wijze ter beschikking stellen, aligneren of combineren, afschermen, wissen of vernietigen van gegevens.
</t>
    </r>
  </si>
  <si>
    <r>
      <t xml:space="preserve">Naam van de instelling
</t>
    </r>
    <r>
      <rPr>
        <b/>
        <sz val="12"/>
        <color theme="1"/>
        <rFont val="Calibri"/>
        <family val="2"/>
        <scheme val="minor"/>
      </rPr>
      <t>(verplicht)</t>
    </r>
  </si>
  <si>
    <t>Benaming :</t>
  </si>
  <si>
    <t>Adres :</t>
  </si>
  <si>
    <t>Ondernemingsnummer (KBO) :</t>
  </si>
  <si>
    <r>
      <t>Naam, Voornaam &amp; email adres van de functionaris voor gegevensbescherming (DPO) (</t>
    </r>
    <r>
      <rPr>
        <b/>
        <sz val="12"/>
        <color theme="1"/>
        <rFont val="Calibri"/>
        <family val="2"/>
        <scheme val="minor"/>
      </rPr>
      <t>verplicht</t>
    </r>
    <r>
      <rPr>
        <sz val="12"/>
        <color theme="1"/>
        <rFont val="Calibri"/>
        <family val="2"/>
        <scheme val="minor"/>
      </rPr>
      <t>)</t>
    </r>
  </si>
  <si>
    <t>Naam, Voornaam &amp; email adres van de adjunct functionaris voor gegevensbescherming (adjunct DPO) (optioneel)</t>
  </si>
  <si>
    <r>
      <t>Naam, Voornaam &amp; email adres van de persoon belast met het dagelijks bestuur van de instelling (</t>
    </r>
    <r>
      <rPr>
        <b/>
        <sz val="12"/>
        <color theme="1"/>
        <rFont val="Calibri"/>
        <family val="2"/>
        <scheme val="minor"/>
      </rPr>
      <t>verplicht</t>
    </r>
    <r>
      <rPr>
        <sz val="12"/>
        <color theme="1"/>
        <rFont val="Calibri"/>
        <family val="2"/>
        <scheme val="minor"/>
      </rPr>
      <t>)</t>
    </r>
  </si>
  <si>
    <t>Voorwaarde die nageleefd moet worden door de instellingen van het secundaire netwerk :</t>
  </si>
  <si>
    <t>Datum en handtekening van de functionaris voor gegevensbescherming (DPO) 
(optioneel)</t>
  </si>
  <si>
    <t>[Datum]</t>
  </si>
  <si>
    <r>
      <t>[Handtekening</t>
    </r>
    <r>
      <rPr>
        <sz val="10"/>
        <color theme="0" tint="-0.499984740745262"/>
        <rFont val="Calibri"/>
        <family val="2"/>
      </rPr>
      <t>¹</t>
    </r>
    <r>
      <rPr>
        <i/>
        <sz val="10"/>
        <color theme="0" tint="-0.499984740745262"/>
        <rFont val="Calibri"/>
        <family val="2"/>
        <scheme val="minor"/>
      </rPr>
      <t>]</t>
    </r>
  </si>
  <si>
    <r>
      <t xml:space="preserve">Datum en handtekening van de persoon belast met het dagelijks bestuur van de instelling </t>
    </r>
    <r>
      <rPr>
        <b/>
        <sz val="11"/>
        <color theme="1"/>
        <rFont val="Calibri"/>
        <family val="2"/>
        <scheme val="minor"/>
      </rPr>
      <t>(verplicht)</t>
    </r>
  </si>
  <si>
    <t>Vraagstelling</t>
  </si>
  <si>
    <t>Beschikt de organisatie die aangesloten is op het netwerk van de Kruispuntbank over de nodige werkingsmiddelen (resources, tools, ..) inclusief veiligheidsplan zodat de veiligheidsdienst en/of de functionaris voor gegevensbescherming (DPO) de opgedragen taken kan uitvoeren ?</t>
  </si>
  <si>
    <t>Oefent de organisatie een permanente controle uit op het ‘Email, online communicatie en internet gebruik’ in het kader van de volgende doelstellingen :
• bescherming van de reputatie en de belangen van de organisatie;
• voorkomen van ongeoorloofde handelingen of handelingen die indruisen tegen de goede zeden of die de waardigheid van een persoon kunnen schaden;
• veiligheid en/of de goede technische werking van de netwerksystemen van de organisatie, met inbegrip van de beheersing van de eraan verbonden kosten, alsook de fysieke beveiliging van de installaties van de organisatie;
• naleving van de kernprincipes ?</t>
  </si>
  <si>
    <t>Vraag 4</t>
  </si>
  <si>
    <t>Vraag 5</t>
  </si>
  <si>
    <t>Vraag 6</t>
  </si>
  <si>
    <t>Vraag 7</t>
  </si>
  <si>
    <t>Vraag 9</t>
  </si>
  <si>
    <t>Vraag 10</t>
  </si>
  <si>
    <t>Vraag 11</t>
  </si>
  <si>
    <t>Vraag 13</t>
  </si>
  <si>
    <t>U kan nu starten met het beantwoorden van de vragen in de vragenlijst op de volgende sheet.</t>
  </si>
  <si>
    <t>Gaat na of de organisatie de veiligheid en privacy 'logging' bij het (nieuwe - aangepaste) informatiesysteem garandeert.</t>
  </si>
  <si>
    <t>Vraag 8</t>
  </si>
  <si>
    <t>Vraag 12</t>
  </si>
  <si>
    <t>A</t>
  </si>
  <si>
    <t>B</t>
  </si>
  <si>
    <t>C</t>
  </si>
  <si>
    <t>D</t>
  </si>
  <si>
    <t>E</t>
  </si>
  <si>
    <t>F</t>
  </si>
  <si>
    <t>G</t>
  </si>
  <si>
    <t>H</t>
  </si>
  <si>
    <t>I</t>
  </si>
  <si>
    <t>J</t>
  </si>
  <si>
    <t>K</t>
  </si>
  <si>
    <t>L</t>
  </si>
  <si>
    <t>M</t>
  </si>
  <si>
    <t>N</t>
  </si>
  <si>
    <t>O</t>
  </si>
  <si>
    <t>P</t>
  </si>
  <si>
    <t>Q</t>
  </si>
  <si>
    <t>R</t>
  </si>
  <si>
    <t>S</t>
  </si>
  <si>
    <t>Kan de organisatie (die deelneemt aan het verzenden van gegevens via de Kruispuntbank) de traceerbaarheid van de identiteiten van de medewerkers waarborgen ?</t>
  </si>
  <si>
    <t>Project- of programmabeheer</t>
  </si>
  <si>
    <t>Logische toegangsbeveiliging tot informatie en informatiesystemen (productie, test, ontwikkeling,…)</t>
  </si>
  <si>
    <t>Logische toegangsbeveiliging tot informatie en informatiesystemen (productie, test, ontwikkeling,… )</t>
  </si>
  <si>
    <t>Aankopen, ontwerpen, ontwikkelen en onderhouden van ICT informatiesystemen (applicaties)</t>
  </si>
  <si>
    <t xml:space="preserve">Continuïteit en beschikbaarheid van Business en ICT informatiesystemen </t>
  </si>
  <si>
    <t>Aankopen, ontwerpen, ontwikkelen en onderhouden van ICT informatiesystemen (toepassingen) : project- of programmabeheer</t>
  </si>
  <si>
    <t>Aankopen, ontwerpen, ontwikkelen en onderhouden van ICT informatiesystemen (toepassingen) : design, implementatie en testen</t>
  </si>
  <si>
    <t>Aankopen, ontwerpen, ontwikkelen en onderhouden van ICT informatiesystemen : transition en ICT support</t>
  </si>
  <si>
    <t xml:space="preserve">Het waarborgen van de continuïteit en beschikbaarheid van Business en ICT informatiesystemen </t>
  </si>
  <si>
    <t>Gaat na of de organisatie de regels rond het gebruik van IAP (Internet Access Protection) respecteert.</t>
  </si>
  <si>
    <t>Gaat na of de organisatie de veiligheids- en privacyaspecten garandeert in de volledige levenscyclus van het project.</t>
  </si>
  <si>
    <t xml:space="preserve">Gaat na of de dienstverlening door de leverancier of derde partij regelmatig geëvalueerd wordt. </t>
  </si>
  <si>
    <t>Gaat na of de organisatie beschikt over een proces voor het beheer van de veiligheids- en privacyincidenten en het wegwerken van kwetsbaarheden.</t>
  </si>
  <si>
    <t>Gaat na of de organisatie conform is met de voorschriften wanneer ze een cloud-oplossing gebruikt.</t>
  </si>
  <si>
    <r>
      <rPr>
        <b/>
        <sz val="14"/>
        <color theme="1"/>
        <rFont val="Calibri"/>
        <family val="2"/>
        <scheme val="minor"/>
      </rPr>
      <t>Context</t>
    </r>
    <r>
      <rPr>
        <b/>
        <sz val="11"/>
        <color theme="1"/>
        <rFont val="Calibri"/>
        <family val="2"/>
        <scheme val="minor"/>
      </rPr>
      <t xml:space="preserve">
</t>
    </r>
    <r>
      <rPr>
        <sz val="11"/>
        <color theme="1"/>
        <rFont val="Calibri"/>
        <family val="2"/>
        <scheme val="minor"/>
      </rPr>
      <t>Hieronder vindt u een eerste reeks vragen die u eerst moet beantwoorden. 
Op basis van uw antwoorden op deze eerste reeks vragen, zullen sommige vragen op de volgende sheet automatisch de waarde "niet van toepassing" krijgen. 
Bijvoorbeeld voor de vraag "Kunnen de medewerkers aan telewerking doen ?", als u 'neen' antwoordt, worden alle vragen over telewerken ingesteld op 'niet van toepassing'.
Als u denkt dat een vraag die automatisch wordt gewijzigd in "niet van toepassing" zinvol is in de context van de organisatie, kunt u het antwoord handmatig aanpassen. De organisatie blijft verantwoordelijk voor het finale antwoord.</t>
    </r>
    <r>
      <rPr>
        <b/>
        <sz val="11"/>
        <color theme="1"/>
        <rFont val="Calibri"/>
        <family val="2"/>
        <scheme val="minor"/>
      </rPr>
      <t xml:space="preserve">
</t>
    </r>
  </si>
  <si>
    <t>¹ Instuctions digital signature :
• save the file on your desktop
• close the file and open the saved file
• right click on the X
• sign
• type your name
• click on ´change` (near signing as)
• select the certificate ´signature - Issuer: Citizen CA`
• click on OK
• sign
• enter your eID code
• ok
• send the copy of the document to security@ksz-bcss.fgov.be (not from Excel, the signature will disappear)</t>
  </si>
  <si>
    <t>Voert de organisatie periodiek een interne audit uit met betrekking tot de situatie rond informatieveiligheid en privacy zoals beschreven in de beleidslijnen ?</t>
  </si>
  <si>
    <t xml:space="preserve">Beschikt de organisatie over een formele, geactualiseerde en gevalideerde procedure van logbeheer en dit voor de privacy, veiligheid en technische logs ? 
(plannen, uitvoeren, controleren en bijsturen) </t>
  </si>
  <si>
    <t>Vragenlijst 2024 voor de evaluatie van de minimale veiligheidsnormen :
gecontroleerd jaar 2023</t>
  </si>
  <si>
    <r>
      <rPr>
        <b/>
        <sz val="14"/>
        <color theme="1"/>
        <rFont val="Calibri"/>
        <family val="2"/>
        <scheme val="minor"/>
      </rPr>
      <t xml:space="preserve">Praktisch
</t>
    </r>
    <r>
      <rPr>
        <sz val="11"/>
        <color theme="1"/>
        <rFont val="Calibri"/>
        <family val="2"/>
        <scheme val="minor"/>
      </rPr>
      <t xml:space="preserve">De vragenlijst vindt u in de 3de sheet ´vragenlijst`. Deze vragenlijst is gerelateerd aan de minimumnormen die van toepassing zijn. 
1.	Lees de tab ‘Intro’
2.	Vul eerst de tab ‘Context’ in.
3.	Vul de tab ‘Vragenlijst’ in.
               Voor de identificatie van de instelling: </t>
    </r>
    <r>
      <rPr>
        <b/>
        <u/>
        <sz val="11"/>
        <color theme="1"/>
        <rFont val="Calibri"/>
        <family val="2"/>
        <scheme val="minor"/>
      </rPr>
      <t>vul de groene velden in</t>
    </r>
    <r>
      <rPr>
        <sz val="11"/>
        <color theme="1"/>
        <rFont val="Calibri"/>
        <family val="2"/>
        <scheme val="minor"/>
      </rPr>
      <t xml:space="preserve">
               Alle velden waarnaast "verplicht" staat, dienen te worden ingevuld.
               De vragen zelf kunnen beantwoord worden in </t>
    </r>
    <r>
      <rPr>
        <b/>
        <u/>
        <sz val="11"/>
        <color theme="1"/>
        <rFont val="Calibri"/>
        <family val="2"/>
        <scheme val="minor"/>
      </rPr>
      <t>kolom E</t>
    </r>
    <r>
      <rPr>
        <sz val="11"/>
        <color theme="1"/>
        <rFont val="Calibri"/>
        <family val="2"/>
        <scheme val="minor"/>
      </rPr>
      <t xml:space="preserve"> en argumenten bij negatieve antwoorden in </t>
    </r>
    <r>
      <rPr>
        <b/>
        <u/>
        <sz val="11"/>
        <color theme="1"/>
        <rFont val="Calibri"/>
        <family val="2"/>
        <scheme val="minor"/>
      </rPr>
      <t>kolom F</t>
    </r>
    <r>
      <rPr>
        <sz val="11"/>
        <color theme="1"/>
        <rFont val="Calibri"/>
        <family val="2"/>
        <scheme val="minor"/>
      </rPr>
      <t xml:space="preserve">
4.	Laat de Excel-vragenlijst met de antwoorden digitaal ondertekenen door de verantwoordelijke van het dagelijks bestuur en stuur deze door naar de dienst Informatieveiligheid van de Kruispuntbank Sociale Zekerheid (security@ksz-bcss.fgov.be) vóór </t>
    </r>
    <r>
      <rPr>
        <b/>
        <u/>
        <sz val="11"/>
        <color theme="1"/>
        <rFont val="Calibri"/>
        <family val="2"/>
        <scheme val="minor"/>
      </rPr>
      <t>31 mei 2024.</t>
    </r>
    <r>
      <rPr>
        <sz val="11"/>
        <color theme="1"/>
        <rFont val="Calibri"/>
        <family val="2"/>
        <scheme val="minor"/>
      </rPr>
      <t xml:space="preserve">
Opgelet: Lukt het niet om de Excel-versie digitaal te ondertekenen, gelieve dan éénmaal de getekende PDF-versie en éénmaal de Excel-versie door te sturen. 
5.	U ontvangt een bevestiging van ontvangst</t>
    </r>
  </si>
  <si>
    <r>
      <t xml:space="preserve">Gelieve de ingevulde vragenlijst uiterlijk </t>
    </r>
    <r>
      <rPr>
        <b/>
        <sz val="11"/>
        <color theme="1"/>
        <rFont val="Calibri"/>
        <family val="2"/>
        <scheme val="minor"/>
      </rPr>
      <t>vóór 31 mei 2024</t>
    </r>
    <r>
      <rPr>
        <sz val="11"/>
        <color theme="1"/>
        <rFont val="Calibri"/>
        <family val="2"/>
        <scheme val="minor"/>
      </rPr>
      <t xml:space="preserve"> digitaal terug te sturen naar de dienst Informatieveiligheid van de Kruispuntbank van de Sociale Zekerheid (security@ksz-bcss.fgov.be) .</t>
    </r>
  </si>
  <si>
    <t>De instellingen van het secundaire netwerk krijgen via de uitnodigingsmail bijkomende instructies voor het versturen van de vragenlijst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</si>
</sst>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color theme="1"/>
      <name val="Calibri"/>
      <family val="2"/>
      <scheme val="minor"/>
    </font>
    <font>
      <b/>
      <sz val="10"/>
      <color theme="9" tint="-0.499984740745262"/>
      <name val="Calibri"/>
      <family val="2"/>
    </font>
    <font>
      <b/>
      <sz val="18"/>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b/>
      <sz val="10"/>
      <color theme="1"/>
      <name val="Calibri"/>
      <family val="2"/>
    </font>
    <font>
      <b/>
      <sz val="10"/>
      <name val="Calibri"/>
      <family val="2"/>
      <scheme val="minor"/>
    </font>
    <font>
      <sz val="10"/>
      <name val="Calibri"/>
      <family val="2"/>
      <scheme val="minor"/>
    </font>
    <font>
      <vertAlign val="superscript"/>
      <sz val="10"/>
      <name val="Calibri"/>
      <family val="2"/>
      <scheme val="minor"/>
    </font>
    <font>
      <strike/>
      <sz val="10"/>
      <color rgb="FFFF0000"/>
      <name val="Calibri"/>
      <family val="2"/>
      <scheme val="minor"/>
    </font>
    <font>
      <sz val="11"/>
      <color rgb="FFFF0000"/>
      <name val="Calibri"/>
      <family val="2"/>
      <scheme val="minor"/>
    </font>
    <font>
      <u/>
      <sz val="11"/>
      <color theme="10"/>
      <name val="Calibri"/>
      <family val="2"/>
      <scheme val="minor"/>
    </font>
    <font>
      <strike/>
      <sz val="11"/>
      <color theme="1"/>
      <name val="Calibri"/>
      <family val="2"/>
      <scheme val="minor"/>
    </font>
    <font>
      <sz val="11"/>
      <name val="Calibri"/>
      <family val="2"/>
      <scheme val="minor"/>
    </font>
    <font>
      <b/>
      <sz val="14"/>
      <name val="Calibri"/>
      <family val="2"/>
      <scheme val="minor"/>
    </font>
    <font>
      <sz val="8"/>
      <color theme="1"/>
      <name val="Calibri"/>
      <family val="2"/>
      <scheme val="minor"/>
    </font>
    <font>
      <sz val="8"/>
      <color theme="1"/>
      <name val="Calibri"/>
      <family val="2"/>
    </font>
    <font>
      <sz val="12"/>
      <color theme="1"/>
      <name val="Calibri"/>
      <family val="2"/>
      <scheme val="minor"/>
    </font>
    <font>
      <b/>
      <sz val="12"/>
      <color theme="1"/>
      <name val="Calibri"/>
      <family val="2"/>
      <scheme val="minor"/>
    </font>
    <font>
      <b/>
      <sz val="12"/>
      <name val="Calibri"/>
      <family val="2"/>
      <scheme val="minor"/>
    </font>
    <font>
      <sz val="10"/>
      <name val="Calibri"/>
      <family val="2"/>
    </font>
    <font>
      <u/>
      <sz val="10"/>
      <color theme="10"/>
      <name val="Calibri"/>
      <family val="2"/>
      <scheme val="minor"/>
    </font>
    <font>
      <i/>
      <sz val="10"/>
      <color theme="0" tint="-0.499984740745262"/>
      <name val="Calibri"/>
      <family val="2"/>
      <scheme val="minor"/>
    </font>
    <font>
      <sz val="10"/>
      <color theme="0" tint="-0.499984740745262"/>
      <name val="Calibri"/>
      <family val="2"/>
    </font>
    <font>
      <b/>
      <u/>
      <sz val="11"/>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6" tint="0.79998168889431442"/>
        <bgColor indexed="64"/>
      </patternFill>
    </fill>
    <fill>
      <patternFill patternType="solid">
        <fgColor theme="9" tint="0.59999389629810485"/>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style="medium">
        <color indexed="64"/>
      </top>
      <bottom style="medium">
        <color rgb="FF000000"/>
      </bottom>
      <diagonal/>
    </border>
    <border>
      <left style="medium">
        <color rgb="FF000000"/>
      </left>
      <right/>
      <top/>
      <bottom style="medium">
        <color rgb="FF000000"/>
      </bottom>
      <diagonal/>
    </border>
    <border>
      <left/>
      <right/>
      <top style="medium">
        <color rgb="FF000000"/>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131">
    <xf numFmtId="0" fontId="0" fillId="0" borderId="0" xfId="0"/>
    <xf numFmtId="0" fontId="1" fillId="0" borderId="0" xfId="0" applyFont="1" applyFill="1" applyBorder="1" applyAlignment="1">
      <alignment horizontal="left" vertical="top"/>
    </xf>
    <xf numFmtId="0" fontId="1" fillId="0" borderId="0" xfId="0" applyFont="1" applyFill="1" applyBorder="1" applyAlignment="1">
      <alignment horizontal="left" vertical="top" wrapText="1"/>
    </xf>
    <xf numFmtId="0" fontId="0" fillId="0" borderId="0" xfId="0" applyAlignment="1">
      <alignment wrapText="1"/>
    </xf>
    <xf numFmtId="0" fontId="3" fillId="0" borderId="1" xfId="0" applyFont="1" applyBorder="1" applyAlignment="1">
      <alignment horizontal="center" vertical="center" wrapText="1"/>
    </xf>
    <xf numFmtId="0" fontId="0" fillId="0" borderId="0" xfId="0" applyAlignment="1">
      <alignment horizontal="left" vertical="top" wrapText="1"/>
    </xf>
    <xf numFmtId="0" fontId="6" fillId="0" borderId="0" xfId="0" applyFont="1" applyFill="1" applyBorder="1" applyAlignment="1">
      <alignment horizontal="center" vertical="center"/>
    </xf>
    <xf numFmtId="0" fontId="4" fillId="4" borderId="3" xfId="0" applyFont="1" applyFill="1" applyBorder="1" applyAlignment="1">
      <alignment vertical="top" wrapText="1"/>
    </xf>
    <xf numFmtId="0" fontId="4" fillId="0" borderId="4" xfId="0" applyFont="1" applyFill="1" applyBorder="1" applyAlignment="1">
      <alignment vertical="top" wrapText="1"/>
    </xf>
    <xf numFmtId="0" fontId="4" fillId="4" borderId="5" xfId="0" applyFont="1" applyFill="1" applyBorder="1" applyAlignment="1">
      <alignment vertical="top" wrapText="1"/>
    </xf>
    <xf numFmtId="0" fontId="0" fillId="0" borderId="6" xfId="0" applyBorder="1" applyAlignment="1">
      <alignment horizontal="justify" vertical="top"/>
    </xf>
    <xf numFmtId="0" fontId="0" fillId="0" borderId="6" xfId="0" quotePrefix="1" applyBorder="1" applyAlignment="1">
      <alignment horizontal="justify" vertical="top"/>
    </xf>
    <xf numFmtId="0" fontId="0" fillId="0" borderId="4" xfId="0" quotePrefix="1" applyBorder="1" applyAlignment="1">
      <alignment horizontal="justify" vertical="top"/>
    </xf>
    <xf numFmtId="0" fontId="0" fillId="0" borderId="7" xfId="0" applyBorder="1" applyAlignment="1">
      <alignment horizontal="justify" vertical="top"/>
    </xf>
    <xf numFmtId="0" fontId="0" fillId="0" borderId="4" xfId="0" applyBorder="1" applyAlignment="1">
      <alignment horizontal="justify" vertical="top"/>
    </xf>
    <xf numFmtId="0" fontId="0" fillId="0" borderId="7" xfId="0" applyBorder="1" applyAlignment="1">
      <alignment horizontal="justify" vertical="top" wrapText="1"/>
    </xf>
    <xf numFmtId="0" fontId="0" fillId="0" borderId="7" xfId="0" applyFill="1" applyBorder="1" applyAlignment="1">
      <alignment horizontal="justify" vertical="top"/>
    </xf>
    <xf numFmtId="0" fontId="0" fillId="0" borderId="8" xfId="0" applyBorder="1" applyAlignment="1">
      <alignment horizontal="justify" vertical="top"/>
    </xf>
    <xf numFmtId="0" fontId="0" fillId="0" borderId="8" xfId="0" quotePrefix="1" applyBorder="1" applyAlignment="1">
      <alignment horizontal="justify" vertical="top"/>
    </xf>
    <xf numFmtId="0" fontId="0" fillId="0" borderId="9" xfId="0" applyBorder="1" applyAlignment="1">
      <alignment horizontal="justify" vertical="top"/>
    </xf>
    <xf numFmtId="0" fontId="7" fillId="0" borderId="15" xfId="0" applyFont="1" applyFill="1" applyBorder="1" applyAlignment="1">
      <alignment horizontal="left" vertical="top" wrapText="1"/>
    </xf>
    <xf numFmtId="0" fontId="7" fillId="0" borderId="0" xfId="0" applyFont="1" applyFill="1" applyBorder="1" applyAlignment="1">
      <alignment horizontal="left" vertical="top" wrapText="1"/>
    </xf>
    <xf numFmtId="0" fontId="0" fillId="0" borderId="0" xfId="0" applyFill="1"/>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1" xfId="0" applyFont="1" applyFill="1" applyBorder="1" applyAlignment="1">
      <alignment horizontal="left" vertical="top" wrapText="1"/>
    </xf>
    <xf numFmtId="0" fontId="1" fillId="0" borderId="0" xfId="0" applyFont="1" applyFill="1" applyBorder="1" applyAlignment="1">
      <alignment horizontal="left" vertical="center"/>
    </xf>
    <xf numFmtId="0" fontId="6" fillId="0" borderId="17" xfId="0" applyFont="1" applyFill="1" applyBorder="1" applyAlignment="1">
      <alignment horizontal="center" vertical="center" wrapText="1"/>
    </xf>
    <xf numFmtId="0" fontId="9" fillId="0" borderId="17" xfId="0" applyFont="1" applyFill="1" applyBorder="1" applyAlignment="1">
      <alignment horizontal="left" vertical="top" wrapText="1"/>
    </xf>
    <xf numFmtId="0" fontId="9" fillId="0" borderId="17" xfId="0" applyFont="1" applyFill="1" applyBorder="1" applyAlignment="1">
      <alignment horizontal="right" vertical="top" wrapText="1"/>
    </xf>
    <xf numFmtId="0" fontId="1" fillId="0" borderId="17" xfId="0" applyFont="1" applyFill="1" applyBorder="1" applyAlignment="1">
      <alignment horizontal="left" vertical="top"/>
    </xf>
    <xf numFmtId="0" fontId="9" fillId="0" borderId="17" xfId="0" applyFont="1" applyFill="1" applyBorder="1" applyAlignment="1">
      <alignment horizontal="right" vertical="top"/>
    </xf>
    <xf numFmtId="0" fontId="1" fillId="0" borderId="17" xfId="0" applyFont="1" applyFill="1" applyBorder="1" applyAlignment="1">
      <alignment horizontal="left" vertical="center"/>
    </xf>
    <xf numFmtId="0" fontId="1" fillId="0" borderId="17" xfId="0" applyFont="1" applyFill="1" applyBorder="1" applyAlignment="1">
      <alignment horizontal="center" vertical="top" wrapText="1"/>
    </xf>
    <xf numFmtId="0" fontId="1" fillId="0" borderId="0" xfId="0" applyFont="1" applyAlignment="1">
      <alignment horizontal="center" wrapText="1"/>
    </xf>
    <xf numFmtId="0" fontId="1" fillId="0" borderId="0" xfId="0" applyFont="1" applyFill="1" applyBorder="1" applyAlignment="1">
      <alignment horizontal="center" vertical="top" wrapText="1"/>
    </xf>
    <xf numFmtId="0" fontId="1" fillId="0" borderId="17" xfId="0" applyFont="1" applyFill="1" applyBorder="1" applyAlignment="1">
      <alignment horizontal="center" vertical="center" wrapText="1"/>
    </xf>
    <xf numFmtId="0" fontId="1" fillId="0" borderId="17" xfId="0" applyFont="1" applyBorder="1" applyAlignment="1">
      <alignment horizontal="center" wrapText="1"/>
    </xf>
    <xf numFmtId="0" fontId="6" fillId="0" borderId="17" xfId="0" applyFont="1" applyFill="1" applyBorder="1" applyAlignment="1">
      <alignment horizontal="center" vertical="center" textRotation="90"/>
    </xf>
    <xf numFmtId="0" fontId="14" fillId="0" borderId="0" xfId="0" applyFont="1"/>
    <xf numFmtId="0" fontId="0" fillId="0" borderId="0" xfId="0" applyAlignment="1">
      <alignment horizontal="left" vertical="top"/>
    </xf>
    <xf numFmtId="0" fontId="3" fillId="0" borderId="0" xfId="0" applyFont="1" applyBorder="1" applyAlignment="1">
      <alignment horizontal="center" vertical="center" wrapText="1"/>
    </xf>
    <xf numFmtId="0" fontId="15" fillId="0" borderId="0" xfId="0" applyFont="1" applyAlignment="1">
      <alignment horizontal="left" vertical="top" wrapText="1"/>
    </xf>
    <xf numFmtId="0" fontId="4" fillId="0" borderId="0" xfId="0" applyFont="1" applyAlignment="1">
      <alignment horizontal="left" vertical="top" wrapText="1"/>
    </xf>
    <xf numFmtId="0" fontId="17" fillId="0" borderId="0" xfId="0" applyFont="1" applyAlignment="1">
      <alignment horizontal="left" vertical="top" wrapText="1"/>
    </xf>
    <xf numFmtId="0" fontId="1" fillId="0" borderId="17" xfId="0" applyFont="1" applyFill="1" applyBorder="1" applyAlignment="1">
      <alignment horizontal="right" vertical="top"/>
    </xf>
    <xf numFmtId="0" fontId="22" fillId="0" borderId="0" xfId="0" applyFont="1" applyFill="1" applyBorder="1" applyAlignment="1">
      <alignment horizontal="left" vertical="top" wrapText="1"/>
    </xf>
    <xf numFmtId="0" fontId="9" fillId="0" borderId="0" xfId="0" applyFont="1" applyFill="1" applyBorder="1" applyAlignment="1">
      <alignment horizontal="center" vertical="top"/>
    </xf>
    <xf numFmtId="0" fontId="1" fillId="0" borderId="0" xfId="0" applyFont="1" applyAlignment="1">
      <alignment horizontal="left" vertical="top"/>
    </xf>
    <xf numFmtId="0" fontId="6" fillId="0" borderId="0" xfId="0" applyFont="1" applyAlignment="1">
      <alignment horizontal="left" vertical="top"/>
    </xf>
    <xf numFmtId="0" fontId="1" fillId="0" borderId="0" xfId="0" applyFont="1" applyAlignment="1">
      <alignment horizontal="center" vertical="top"/>
    </xf>
    <xf numFmtId="0" fontId="23" fillId="0" borderId="0" xfId="1" applyFont="1" applyAlignment="1">
      <alignment horizontal="left" vertical="top"/>
    </xf>
    <xf numFmtId="14" fontId="24" fillId="0" borderId="1" xfId="0" applyNumberFormat="1" applyFont="1" applyFill="1" applyBorder="1" applyAlignment="1">
      <alignment horizontal="left" vertical="top"/>
    </xf>
    <xf numFmtId="0" fontId="24" fillId="0" borderId="1" xfId="0" applyFont="1" applyBorder="1" applyAlignment="1">
      <alignment horizontal="left" vertical="top"/>
    </xf>
    <xf numFmtId="0" fontId="19" fillId="0" borderId="21" xfId="0" applyFont="1" applyBorder="1" applyAlignment="1">
      <alignment horizontal="left" vertical="top"/>
    </xf>
    <xf numFmtId="0" fontId="19" fillId="0" borderId="16" xfId="0" applyFont="1" applyBorder="1" applyAlignment="1">
      <alignment horizontal="left" vertical="top"/>
    </xf>
    <xf numFmtId="0" fontId="19" fillId="0" borderId="19" xfId="0" applyFont="1" applyBorder="1" applyAlignment="1">
      <alignment horizontal="left" vertical="top"/>
    </xf>
    <xf numFmtId="0" fontId="4" fillId="0" borderId="0" xfId="0" applyFont="1"/>
    <xf numFmtId="0" fontId="4" fillId="0" borderId="0" xfId="0" applyFont="1" applyAlignment="1">
      <alignment horizontal="left" vertical="top" wrapText="1"/>
    </xf>
    <xf numFmtId="0" fontId="9" fillId="0" borderId="0" xfId="0" applyFont="1" applyFill="1" applyBorder="1" applyAlignment="1">
      <alignment horizontal="left" vertical="top"/>
    </xf>
    <xf numFmtId="0" fontId="8" fillId="3" borderId="17" xfId="0" applyFont="1" applyFill="1" applyBorder="1" applyAlignment="1">
      <alignment horizontal="center" vertical="center" wrapText="1"/>
    </xf>
    <xf numFmtId="0" fontId="15" fillId="0" borderId="0" xfId="0" applyFont="1" applyAlignment="1">
      <alignment horizontal="left" vertical="top"/>
    </xf>
    <xf numFmtId="0" fontId="0" fillId="0" borderId="0" xfId="0" applyAlignment="1">
      <alignment horizontal="center" vertical="center"/>
    </xf>
    <xf numFmtId="0" fontId="1" fillId="0" borderId="17" xfId="0" applyFont="1" applyBorder="1" applyAlignment="1">
      <alignment horizontal="center" vertical="top" wrapText="1"/>
    </xf>
    <xf numFmtId="0" fontId="9" fillId="0" borderId="17" xfId="0" applyFont="1" applyBorder="1" applyAlignment="1">
      <alignment horizontal="center" vertical="top" wrapText="1"/>
    </xf>
    <xf numFmtId="0" fontId="19" fillId="0" borderId="16" xfId="0" applyFont="1" applyBorder="1" applyAlignment="1">
      <alignment horizontal="left" vertical="top" wrapText="1"/>
    </xf>
    <xf numFmtId="0" fontId="19" fillId="0" borderId="19" xfId="0" applyFont="1" applyBorder="1" applyAlignment="1">
      <alignment horizontal="left" vertical="top" wrapText="1"/>
    </xf>
    <xf numFmtId="0" fontId="19" fillId="0" borderId="21" xfId="0" applyFont="1" applyBorder="1" applyAlignment="1">
      <alignment horizontal="left" vertical="top" wrapText="1"/>
    </xf>
    <xf numFmtId="0" fontId="6" fillId="0" borderId="5" xfId="0" applyFont="1" applyFill="1" applyBorder="1" applyAlignment="1">
      <alignment horizontal="center" vertical="center"/>
    </xf>
    <xf numFmtId="0" fontId="1" fillId="0" borderId="5" xfId="0" applyFont="1" applyFill="1" applyBorder="1" applyAlignment="1">
      <alignment horizontal="left" vertical="center"/>
    </xf>
    <xf numFmtId="0" fontId="1" fillId="0" borderId="5" xfId="0" applyFont="1" applyFill="1" applyBorder="1" applyAlignment="1">
      <alignment horizontal="left" vertical="top"/>
    </xf>
    <xf numFmtId="0" fontId="8" fillId="0" borderId="27" xfId="0" applyFont="1" applyFill="1" applyBorder="1" applyAlignment="1">
      <alignment horizontal="center" vertical="top" wrapText="1"/>
    </xf>
    <xf numFmtId="0" fontId="9" fillId="0" borderId="27" xfId="0" applyFont="1" applyFill="1" applyBorder="1" applyAlignment="1">
      <alignment horizontal="center" vertical="top" wrapText="1"/>
    </xf>
    <xf numFmtId="0" fontId="9" fillId="0" borderId="28" xfId="0" applyFont="1" applyFill="1" applyBorder="1" applyAlignment="1">
      <alignment horizontal="center" vertical="top" wrapText="1"/>
    </xf>
    <xf numFmtId="0" fontId="1" fillId="0" borderId="29" xfId="0" applyFont="1" applyBorder="1" applyAlignment="1">
      <alignment horizontal="center" vertical="top" wrapText="1"/>
    </xf>
    <xf numFmtId="0" fontId="9" fillId="0" borderId="29" xfId="0" applyFont="1" applyFill="1" applyBorder="1" applyAlignment="1">
      <alignment horizontal="right" vertical="top" wrapText="1"/>
    </xf>
    <xf numFmtId="0" fontId="21" fillId="3" borderId="17" xfId="0" applyFont="1" applyFill="1" applyBorder="1" applyAlignment="1">
      <alignment vertical="center" wrapText="1"/>
    </xf>
    <xf numFmtId="0" fontId="8" fillId="2" borderId="17" xfId="0" applyFont="1" applyFill="1" applyBorder="1" applyAlignment="1">
      <alignment vertical="top" wrapText="1"/>
    </xf>
    <xf numFmtId="0" fontId="1" fillId="0" borderId="17" xfId="0" applyFont="1" applyBorder="1" applyAlignment="1">
      <alignment horizontal="left" vertical="top" wrapText="1"/>
    </xf>
    <xf numFmtId="0" fontId="9" fillId="0" borderId="17" xfId="0" applyFont="1" applyFill="1" applyBorder="1" applyAlignment="1">
      <alignment vertical="top" wrapText="1"/>
    </xf>
    <xf numFmtId="0" fontId="6" fillId="0" borderId="30" xfId="0" applyFont="1" applyFill="1" applyBorder="1" applyAlignment="1">
      <alignment horizontal="center" vertical="center" wrapText="1"/>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wrapText="1"/>
    </xf>
    <xf numFmtId="0" fontId="8" fillId="0" borderId="32" xfId="0" applyFont="1" applyFill="1" applyBorder="1" applyAlignment="1">
      <alignment horizontal="center" vertical="center"/>
    </xf>
    <xf numFmtId="0" fontId="9" fillId="0" borderId="33" xfId="0" applyFont="1" applyFill="1" applyBorder="1" applyAlignment="1">
      <alignment horizontal="left" vertical="top" wrapText="1"/>
    </xf>
    <xf numFmtId="0" fontId="1" fillId="0" borderId="33" xfId="0" applyFont="1" applyBorder="1" applyAlignment="1">
      <alignment horizontal="left" vertical="top" wrapText="1"/>
    </xf>
    <xf numFmtId="0" fontId="9" fillId="0" borderId="29" xfId="0" applyFont="1" applyFill="1" applyBorder="1" applyAlignment="1">
      <alignment horizontal="left" vertical="top" wrapText="1"/>
    </xf>
    <xf numFmtId="0" fontId="9" fillId="0" borderId="34" xfId="0" applyFont="1" applyFill="1" applyBorder="1" applyAlignment="1">
      <alignment horizontal="left" vertical="top" wrapText="1"/>
    </xf>
    <xf numFmtId="0" fontId="8" fillId="2" borderId="1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8" fillId="3" borderId="33" xfId="0" applyFont="1" applyFill="1" applyBorder="1" applyAlignment="1">
      <alignment horizontal="left" vertical="top" wrapText="1"/>
    </xf>
    <xf numFmtId="0" fontId="8" fillId="2" borderId="33" xfId="0" applyFont="1" applyFill="1" applyBorder="1" applyAlignment="1">
      <alignment horizontal="left" vertical="top" wrapText="1"/>
    </xf>
    <xf numFmtId="0" fontId="1" fillId="5" borderId="18" xfId="0" applyFont="1" applyFill="1" applyBorder="1" applyAlignment="1">
      <alignment horizontal="left" vertical="top"/>
    </xf>
    <xf numFmtId="0" fontId="1" fillId="5" borderId="20" xfId="0" applyFont="1" applyFill="1" applyBorder="1" applyAlignment="1">
      <alignment horizontal="left" vertical="top"/>
    </xf>
    <xf numFmtId="0" fontId="1" fillId="5" borderId="23" xfId="0" applyFont="1" applyFill="1" applyBorder="1" applyAlignment="1">
      <alignment horizontal="left" vertical="top"/>
    </xf>
    <xf numFmtId="0" fontId="4" fillId="0" borderId="0" xfId="0" applyFont="1" applyAlignment="1">
      <alignment horizontal="left" vertical="top" wrapText="1"/>
    </xf>
    <xf numFmtId="0" fontId="0" fillId="0" borderId="0" xfId="0" applyAlignment="1">
      <alignment horizontal="left" vertical="top" wrapText="1"/>
    </xf>
    <xf numFmtId="0" fontId="17" fillId="0" borderId="0" xfId="0" applyFont="1" applyAlignment="1">
      <alignment horizontal="left" vertical="top" wrapText="1"/>
    </xf>
    <xf numFmtId="0" fontId="0" fillId="0" borderId="24" xfId="0" applyFont="1" applyBorder="1" applyAlignment="1">
      <alignment horizontal="left" vertical="top" wrapText="1"/>
    </xf>
    <xf numFmtId="0" fontId="0" fillId="0" borderId="25" xfId="0" applyFont="1" applyBorder="1" applyAlignment="1">
      <alignment horizontal="left" vertical="top" wrapText="1"/>
    </xf>
    <xf numFmtId="0" fontId="0" fillId="0" borderId="26" xfId="0" applyFont="1" applyBorder="1" applyAlignment="1">
      <alignment horizontal="left" vertical="top" wrapText="1"/>
    </xf>
    <xf numFmtId="0" fontId="0" fillId="0" borderId="21" xfId="0" applyFont="1" applyBorder="1" applyAlignment="1">
      <alignment horizontal="left" vertical="top" wrapText="1"/>
    </xf>
    <xf numFmtId="0" fontId="0" fillId="0" borderId="22" xfId="0" applyFont="1" applyBorder="1" applyAlignment="1">
      <alignment horizontal="left" vertical="top" wrapText="1"/>
    </xf>
    <xf numFmtId="0" fontId="0" fillId="0" borderId="23" xfId="0" applyFont="1" applyBorder="1" applyAlignment="1">
      <alignment horizontal="left" vertical="top" wrapText="1"/>
    </xf>
    <xf numFmtId="0" fontId="0" fillId="0" borderId="0" xfId="0" applyFont="1" applyAlignment="1">
      <alignment horizontal="left" vertical="top" wrapText="1"/>
    </xf>
    <xf numFmtId="0" fontId="1" fillId="0" borderId="0" xfId="0" applyFont="1" applyAlignment="1">
      <alignment horizontal="left" vertical="top"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19" fillId="0" borderId="16" xfId="0" applyFont="1" applyBorder="1" applyAlignment="1">
      <alignment horizontal="left" vertical="center" wrapText="1"/>
    </xf>
    <xf numFmtId="0" fontId="19" fillId="0" borderId="2" xfId="0" applyFont="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0" xfId="0" applyFont="1" applyBorder="1" applyAlignment="1">
      <alignment horizontal="left"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16" xfId="0" applyFont="1" applyBorder="1" applyAlignment="1">
      <alignment horizontal="left" vertical="top" wrapText="1"/>
    </xf>
    <xf numFmtId="0" fontId="19" fillId="0" borderId="2" xfId="0" applyFont="1" applyBorder="1" applyAlignment="1">
      <alignment horizontal="left" vertical="top" wrapText="1"/>
    </xf>
    <xf numFmtId="0" fontId="19" fillId="0" borderId="18" xfId="0" applyFont="1" applyBorder="1" applyAlignment="1">
      <alignment horizontal="left" vertical="top" wrapText="1"/>
    </xf>
    <xf numFmtId="0" fontId="19" fillId="0" borderId="19" xfId="0" applyFont="1" applyBorder="1" applyAlignment="1">
      <alignment horizontal="left" vertical="top" wrapText="1"/>
    </xf>
    <xf numFmtId="0" fontId="19" fillId="0" borderId="0" xfId="0" applyFont="1"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23"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85725</xdr:colOff>
      <xdr:row>229</xdr:row>
      <xdr:rowOff>619124</xdr:rowOff>
    </xdr:from>
    <xdr:to>
      <xdr:col>4</xdr:col>
      <xdr:colOff>1962150</xdr:colOff>
      <xdr:row>229</xdr:row>
      <xdr:rowOff>990599</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010275" y="134931149"/>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2024</a:t>
          </a:r>
          <a:endParaRPr lang="fr-BE" sz="1400"/>
        </a:p>
      </xdr:txBody>
    </xdr:sp>
    <xdr:clientData/>
  </xdr:twoCellAnchor>
  <xdr:twoCellAnchor>
    <xdr:from>
      <xdr:col>4</xdr:col>
      <xdr:colOff>95250</xdr:colOff>
      <xdr:row>230</xdr:row>
      <xdr:rowOff>628650</xdr:rowOff>
    </xdr:from>
    <xdr:to>
      <xdr:col>4</xdr:col>
      <xdr:colOff>1971675</xdr:colOff>
      <xdr:row>230</xdr:row>
      <xdr:rowOff>1000125</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019800" y="136274175"/>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2024</a:t>
          </a:r>
          <a:endParaRPr lang="fr-BE"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9"/>
  <sheetViews>
    <sheetView topLeftCell="A4" zoomScale="85" zoomScaleNormal="85" workbookViewId="0">
      <selection activeCell="B6" sqref="B6"/>
    </sheetView>
  </sheetViews>
  <sheetFormatPr defaultRowHeight="14.4" x14ac:dyDescent="0.3"/>
  <cols>
    <col min="1" max="1" width="2.88671875" customWidth="1"/>
    <col min="2" max="2" width="132.109375" customWidth="1"/>
  </cols>
  <sheetData>
    <row r="1" spans="2:2" ht="59.25" customHeight="1" thickBot="1" x14ac:dyDescent="0.35">
      <c r="B1" s="4" t="s">
        <v>534</v>
      </c>
    </row>
    <row r="2" spans="2:2" ht="11.25" customHeight="1" x14ac:dyDescent="0.3">
      <c r="B2" s="44"/>
    </row>
    <row r="3" spans="2:2" ht="176.4" x14ac:dyDescent="0.3">
      <c r="B3" s="45" t="s">
        <v>465</v>
      </c>
    </row>
    <row r="4" spans="2:2" ht="75.599999999999994" x14ac:dyDescent="0.3">
      <c r="B4" s="5" t="s">
        <v>466</v>
      </c>
    </row>
    <row r="5" spans="2:2" ht="57.6" x14ac:dyDescent="0.3">
      <c r="B5" s="5" t="s">
        <v>467</v>
      </c>
    </row>
    <row r="6" spans="2:2" ht="226.5" customHeight="1" x14ac:dyDescent="0.3">
      <c r="B6" s="46" t="s">
        <v>535</v>
      </c>
    </row>
    <row r="7" spans="2:2" x14ac:dyDescent="0.3">
      <c r="B7" s="46"/>
    </row>
    <row r="8" spans="2:2" ht="40.799999999999997" x14ac:dyDescent="0.3">
      <c r="B8" s="47" t="s">
        <v>468</v>
      </c>
    </row>
    <row r="9" spans="2:2" x14ac:dyDescent="0.3">
      <c r="B9" s="3"/>
    </row>
  </sheetData>
  <customSheetViews>
    <customSheetView guid="{EAA9C672-6E65-4A8A-BDCD-22202D28FFF7}" scale="85" showPageBreaks="1" printArea="1">
      <selection activeCell="B6" sqref="B6"/>
      <pageMargins left="0.7" right="0.7" top="0.75" bottom="0.75" header="0.3" footer="0.3"/>
      <pageSetup paperSize="9" orientation="landscape" r:id="rId1"/>
    </customSheetView>
  </customSheetViews>
  <pageMargins left="0.7" right="0.7"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9"/>
  <sheetViews>
    <sheetView zoomScaleNormal="100" workbookViewId="0">
      <selection sqref="A1:B1"/>
    </sheetView>
  </sheetViews>
  <sheetFormatPr defaultRowHeight="14.4" x14ac:dyDescent="0.3"/>
  <cols>
    <col min="1" max="1" width="9.5546875" customWidth="1"/>
    <col min="2" max="2" width="131.5546875" customWidth="1"/>
    <col min="3" max="3" width="18.6640625" customWidth="1"/>
    <col min="4" max="4" width="8.33203125" hidden="1" customWidth="1"/>
    <col min="5" max="5" width="127.109375" hidden="1" customWidth="1"/>
    <col min="6" max="6" width="12.109375" hidden="1" customWidth="1"/>
    <col min="7" max="7" width="8.88671875" hidden="1" customWidth="1"/>
    <col min="8" max="8" width="140" hidden="1" customWidth="1"/>
  </cols>
  <sheetData>
    <row r="1" spans="1:10" ht="195" customHeight="1" x14ac:dyDescent="0.3">
      <c r="A1" s="99" t="s">
        <v>530</v>
      </c>
      <c r="B1" s="100"/>
      <c r="C1" s="61"/>
      <c r="D1" s="61"/>
      <c r="E1" s="61"/>
    </row>
    <row r="3" spans="1:10" s="60" customFormat="1" x14ac:dyDescent="0.3">
      <c r="B3" s="60" t="s">
        <v>412</v>
      </c>
      <c r="C3" s="60" t="s">
        <v>413</v>
      </c>
      <c r="E3" s="60" t="s">
        <v>412</v>
      </c>
      <c r="F3" s="60" t="s">
        <v>413</v>
      </c>
    </row>
    <row r="4" spans="1:10" x14ac:dyDescent="0.3">
      <c r="E4" t="s">
        <v>0</v>
      </c>
    </row>
    <row r="5" spans="1:10" x14ac:dyDescent="0.3">
      <c r="A5" s="43" t="s">
        <v>414</v>
      </c>
      <c r="B5" s="43" t="s">
        <v>400</v>
      </c>
      <c r="D5" s="43"/>
      <c r="E5" s="43" t="s">
        <v>400</v>
      </c>
      <c r="F5">
        <f>C5</f>
        <v>0</v>
      </c>
      <c r="G5" t="str">
        <f>IF(F5=DropdownAntwoord!A$1,"Y",IF(F5=DropdownAntwoord!A$2,"N","Y"))</f>
        <v>Y</v>
      </c>
    </row>
    <row r="6" spans="1:10" x14ac:dyDescent="0.3">
      <c r="A6" s="43" t="s">
        <v>415</v>
      </c>
      <c r="B6" s="43" t="s">
        <v>396</v>
      </c>
      <c r="D6" s="43"/>
      <c r="E6" s="43" t="s">
        <v>396</v>
      </c>
      <c r="F6">
        <f t="shared" ref="F6:F16" si="0">C6</f>
        <v>0</v>
      </c>
      <c r="G6" t="str">
        <f>IF(F6=DropdownAntwoord!A$1,"Y",IF(F6=DropdownAntwoord!A$2,"N","Y"))</f>
        <v>Y</v>
      </c>
    </row>
    <row r="7" spans="1:10" x14ac:dyDescent="0.3">
      <c r="A7" s="43" t="s">
        <v>416</v>
      </c>
      <c r="B7" s="43" t="s">
        <v>455</v>
      </c>
      <c r="D7" s="43"/>
      <c r="E7" s="43" t="s">
        <v>407</v>
      </c>
      <c r="F7">
        <f t="shared" si="0"/>
        <v>0</v>
      </c>
      <c r="G7" t="str">
        <f>IF(F7=DropdownAntwoord!A$1,"Y",IF(F7=DropdownAntwoord!A$2,"N","Y"))</f>
        <v>Y</v>
      </c>
    </row>
    <row r="8" spans="1:10" x14ac:dyDescent="0.3">
      <c r="A8" s="43" t="s">
        <v>484</v>
      </c>
      <c r="B8" s="43" t="s">
        <v>456</v>
      </c>
      <c r="D8" s="43"/>
      <c r="E8" s="43" t="s">
        <v>456</v>
      </c>
      <c r="F8">
        <f t="shared" si="0"/>
        <v>0</v>
      </c>
      <c r="G8" t="str">
        <f>IF(F8=DropdownAntwoord!A$1,"Y",IF(F8=DropdownAntwoord!A$2,"N","Y"))</f>
        <v>Y</v>
      </c>
    </row>
    <row r="9" spans="1:10" x14ac:dyDescent="0.3">
      <c r="A9" s="43" t="s">
        <v>485</v>
      </c>
      <c r="B9" s="43" t="s">
        <v>457</v>
      </c>
      <c r="D9" s="43"/>
      <c r="E9" s="43" t="s">
        <v>402</v>
      </c>
      <c r="F9">
        <f t="shared" si="0"/>
        <v>0</v>
      </c>
      <c r="G9" t="str">
        <f>IF(F9=DropdownAntwoord!A$1,"Y",IF(F9=DropdownAntwoord!A$2,"N","Y"))</f>
        <v>Y</v>
      </c>
    </row>
    <row r="10" spans="1:10" x14ac:dyDescent="0.3">
      <c r="A10" s="43" t="s">
        <v>486</v>
      </c>
      <c r="B10" s="5" t="s">
        <v>458</v>
      </c>
      <c r="D10" s="43"/>
      <c r="E10" s="5" t="s">
        <v>403</v>
      </c>
      <c r="F10">
        <f t="shared" si="0"/>
        <v>0</v>
      </c>
      <c r="G10" t="str">
        <f>IF(F10=DropdownAntwoord!A$1,"Y",IF(F10=DropdownAntwoord!A$2,"N","Y"))</f>
        <v>Y</v>
      </c>
    </row>
    <row r="11" spans="1:10" x14ac:dyDescent="0.3">
      <c r="A11" s="43" t="s">
        <v>487</v>
      </c>
      <c r="B11" s="43" t="s">
        <v>398</v>
      </c>
      <c r="D11" s="43"/>
      <c r="E11" s="43" t="s">
        <v>398</v>
      </c>
      <c r="F11">
        <f t="shared" si="0"/>
        <v>0</v>
      </c>
      <c r="G11" t="str">
        <f>IF(F11=DropdownAntwoord!A$1,"Y",IF(F11=DropdownAntwoord!A$2,"N","Y"))</f>
        <v>Y</v>
      </c>
    </row>
    <row r="12" spans="1:10" x14ac:dyDescent="0.3">
      <c r="A12" s="64" t="s">
        <v>494</v>
      </c>
      <c r="B12" s="43" t="s">
        <v>463</v>
      </c>
      <c r="D12" s="43"/>
      <c r="E12" s="43" t="s">
        <v>405</v>
      </c>
      <c r="F12">
        <f t="shared" si="0"/>
        <v>0</v>
      </c>
      <c r="G12" t="str">
        <f>IF(F12=DropdownAntwoord!A$1,"Y",IF(F12=DropdownAntwoord!A$2,"N","Y"))</f>
        <v>Y</v>
      </c>
    </row>
    <row r="13" spans="1:10" x14ac:dyDescent="0.3">
      <c r="A13" s="43" t="s">
        <v>488</v>
      </c>
      <c r="B13" s="43" t="s">
        <v>401</v>
      </c>
      <c r="D13" s="43"/>
      <c r="E13" s="43" t="s">
        <v>401</v>
      </c>
      <c r="F13">
        <f t="shared" si="0"/>
        <v>0</v>
      </c>
      <c r="G13" t="str">
        <f>IF(F13=DropdownAntwoord!A$1,"Y",IF(F13=DropdownAntwoord!A$2,"N","Y"))</f>
        <v>Y</v>
      </c>
      <c r="J13" s="42"/>
    </row>
    <row r="14" spans="1:10" x14ac:dyDescent="0.3">
      <c r="A14" s="43" t="s">
        <v>489</v>
      </c>
      <c r="B14" s="43" t="s">
        <v>397</v>
      </c>
      <c r="D14" s="43"/>
      <c r="E14" s="43" t="s">
        <v>397</v>
      </c>
      <c r="F14">
        <f t="shared" si="0"/>
        <v>0</v>
      </c>
      <c r="G14" t="str">
        <f>IF(F14=DropdownAntwoord!A$1,"Y",IF(F14=DropdownAntwoord!A$2,"N","Y"))</f>
        <v>Y</v>
      </c>
    </row>
    <row r="15" spans="1:10" x14ac:dyDescent="0.3">
      <c r="A15" s="43" t="s">
        <v>490</v>
      </c>
      <c r="B15" s="43" t="s">
        <v>461</v>
      </c>
      <c r="D15" s="43"/>
      <c r="E15" s="43" t="s">
        <v>408</v>
      </c>
      <c r="F15">
        <f t="shared" si="0"/>
        <v>0</v>
      </c>
      <c r="G15" t="str">
        <f>IF(F15=DropdownAntwoord!A$1,"Y",IF(F15=DropdownAntwoord!A$2,"N","Y"))</f>
        <v>Y</v>
      </c>
    </row>
    <row r="16" spans="1:10" x14ac:dyDescent="0.3">
      <c r="A16" s="43" t="s">
        <v>495</v>
      </c>
      <c r="B16" s="43" t="s">
        <v>460</v>
      </c>
      <c r="D16" s="43"/>
      <c r="E16" s="43" t="s">
        <v>410</v>
      </c>
      <c r="F16">
        <f t="shared" si="0"/>
        <v>0</v>
      </c>
      <c r="G16" t="str">
        <f>IF(F16=DropdownAntwoord!A$1,"Y",IF(F16=DropdownAntwoord!A$2,"N","Y"))</f>
        <v>Y</v>
      </c>
    </row>
    <row r="17" spans="1:10" x14ac:dyDescent="0.3">
      <c r="A17" s="43" t="s">
        <v>491</v>
      </c>
      <c r="B17" s="43" t="s">
        <v>459</v>
      </c>
      <c r="D17" s="43"/>
      <c r="E17" s="43" t="s">
        <v>409</v>
      </c>
      <c r="F17">
        <f>C17</f>
        <v>0</v>
      </c>
      <c r="G17" t="str">
        <f>IF(F17=DropdownAntwoord!A$1,"Y",IF(F17=DropdownAntwoord!A$2,"N","Y"))</f>
        <v>Y</v>
      </c>
    </row>
    <row r="18" spans="1:10" x14ac:dyDescent="0.3">
      <c r="A18" s="43"/>
      <c r="B18" s="43"/>
      <c r="C18" s="43"/>
      <c r="D18" s="43"/>
      <c r="E18" s="43"/>
    </row>
    <row r="19" spans="1:10" x14ac:dyDescent="0.3">
      <c r="B19" s="60" t="s">
        <v>492</v>
      </c>
      <c r="E19" s="60" t="s">
        <v>492</v>
      </c>
      <c r="J19" s="42"/>
    </row>
  </sheetData>
  <customSheetViews>
    <customSheetView guid="{EAA9C672-6E65-4A8A-BDCD-22202D28FFF7}" showPageBreaks="1" fitToPage="1" printArea="1" hiddenColumns="1" topLeftCell="A4">
      <selection sqref="A1:B1"/>
      <pageMargins left="0.7" right="0.7" top="0.75" bottom="0.75" header="0.3" footer="0.3"/>
      <pageSetup paperSize="9" scale="82" orientation="landscape" r:id="rId1"/>
    </customSheetView>
  </customSheetViews>
  <mergeCells count="1">
    <mergeCell ref="A1:B1"/>
  </mergeCells>
  <pageMargins left="0.7" right="0.7" top="0.75" bottom="0.75" header="0.3" footer="0.3"/>
  <pageSetup paperSize="9" scale="82"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DropdownAntwoord!$A$1:$A$2</xm:f>
          </x14:formula1>
          <xm:sqref>F4 C5:C17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33"/>
  <sheetViews>
    <sheetView tabSelected="1" zoomScaleNormal="100" zoomScalePageLayoutView="85" workbookViewId="0">
      <selection activeCell="E7" sqref="E7"/>
    </sheetView>
  </sheetViews>
  <sheetFormatPr defaultColWidth="65.109375" defaultRowHeight="13.8" x14ac:dyDescent="0.3"/>
  <cols>
    <col min="1" max="1" width="8" style="62" bestFit="1" customWidth="1"/>
    <col min="2" max="2" width="7.44140625" style="2" customWidth="1"/>
    <col min="3" max="3" width="7.88671875" style="1" customWidth="1"/>
    <col min="4" max="4" width="65.5546875" style="1" customWidth="1"/>
    <col min="5" max="5" width="31.109375" style="1" customWidth="1"/>
    <col min="6" max="6" width="36.33203125" style="1" customWidth="1"/>
    <col min="7" max="7" width="7.33203125" style="1" hidden="1" customWidth="1"/>
    <col min="8" max="8" width="4.33203125" style="1" hidden="1" customWidth="1"/>
    <col min="9" max="10" width="4.88671875" style="1" hidden="1" customWidth="1"/>
    <col min="11" max="12" width="4.33203125" style="1" hidden="1" customWidth="1"/>
    <col min="13" max="13" width="32.5546875" style="37" hidden="1" customWidth="1"/>
    <col min="14" max="14" width="14.109375" style="38" hidden="1" customWidth="1"/>
    <col min="15" max="15" width="15.33203125" style="38" hidden="1" customWidth="1"/>
    <col min="16" max="16" width="2" style="1" bestFit="1" customWidth="1"/>
    <col min="17" max="16384" width="65.109375" style="1"/>
  </cols>
  <sheetData>
    <row r="1" spans="1:15" ht="48" customHeight="1" thickBot="1" x14ac:dyDescent="0.35">
      <c r="A1" s="110" t="s">
        <v>534</v>
      </c>
      <c r="B1" s="111"/>
      <c r="C1" s="111"/>
      <c r="D1" s="111"/>
      <c r="E1" s="111"/>
      <c r="F1" s="112"/>
    </row>
    <row r="2" spans="1:15" ht="15.75" customHeight="1" x14ac:dyDescent="0.3">
      <c r="A2" s="113" t="s">
        <v>469</v>
      </c>
      <c r="B2" s="114"/>
      <c r="C2" s="114"/>
      <c r="D2" s="115"/>
      <c r="E2" s="58" t="s">
        <v>470</v>
      </c>
      <c r="F2" s="96"/>
    </row>
    <row r="3" spans="1:15" ht="15.6" x14ac:dyDescent="0.3">
      <c r="A3" s="116"/>
      <c r="B3" s="117"/>
      <c r="C3" s="117"/>
      <c r="D3" s="118"/>
      <c r="E3" s="59" t="s">
        <v>471</v>
      </c>
      <c r="F3" s="97"/>
    </row>
    <row r="4" spans="1:15" ht="15.6" x14ac:dyDescent="0.3">
      <c r="A4" s="116"/>
      <c r="B4" s="117"/>
      <c r="C4" s="117"/>
      <c r="D4" s="118"/>
      <c r="E4" s="59"/>
      <c r="F4" s="97"/>
    </row>
    <row r="5" spans="1:15" ht="16.2" thickBot="1" x14ac:dyDescent="0.35">
      <c r="A5" s="119"/>
      <c r="B5" s="120"/>
      <c r="C5" s="120"/>
      <c r="D5" s="121"/>
      <c r="E5" s="57" t="s">
        <v>472</v>
      </c>
      <c r="F5" s="98"/>
    </row>
    <row r="6" spans="1:15" ht="34.5" customHeight="1" x14ac:dyDescent="0.3">
      <c r="A6" s="122" t="s">
        <v>473</v>
      </c>
      <c r="B6" s="123"/>
      <c r="C6" s="123"/>
      <c r="D6" s="124"/>
      <c r="E6" s="68"/>
      <c r="F6" s="96"/>
    </row>
    <row r="7" spans="1:15" ht="36.75" customHeight="1" x14ac:dyDescent="0.3">
      <c r="A7" s="125" t="s">
        <v>474</v>
      </c>
      <c r="B7" s="126"/>
      <c r="C7" s="126"/>
      <c r="D7" s="127"/>
      <c r="E7" s="69"/>
      <c r="F7" s="97"/>
    </row>
    <row r="8" spans="1:15" ht="40.5" customHeight="1" thickBot="1" x14ac:dyDescent="0.35">
      <c r="A8" s="128" t="s">
        <v>475</v>
      </c>
      <c r="B8" s="129"/>
      <c r="C8" s="129"/>
      <c r="D8" s="130"/>
      <c r="E8" s="70"/>
      <c r="F8" s="98"/>
    </row>
    <row r="9" spans="1:15" s="6" customFormat="1" ht="24" customHeight="1" x14ac:dyDescent="0.3">
      <c r="A9" s="85" t="s">
        <v>318</v>
      </c>
      <c r="B9" s="83" t="s">
        <v>168</v>
      </c>
      <c r="C9" s="84" t="s">
        <v>317</v>
      </c>
      <c r="D9" s="84" t="s">
        <v>481</v>
      </c>
      <c r="E9" s="84" t="s">
        <v>413</v>
      </c>
      <c r="F9" s="86" t="s">
        <v>464</v>
      </c>
      <c r="G9" s="71" t="s">
        <v>395</v>
      </c>
      <c r="H9" s="41" t="s">
        <v>417</v>
      </c>
      <c r="I9" s="41"/>
      <c r="J9" s="41"/>
      <c r="K9" s="41"/>
      <c r="L9" s="41"/>
      <c r="M9" s="30" t="s">
        <v>414</v>
      </c>
      <c r="N9" s="30" t="s">
        <v>415</v>
      </c>
      <c r="O9" s="30" t="s">
        <v>416</v>
      </c>
    </row>
    <row r="10" spans="1:15" s="29" customFormat="1" ht="30" customHeight="1" x14ac:dyDescent="0.3">
      <c r="A10" s="74" t="s">
        <v>496</v>
      </c>
      <c r="B10" s="36"/>
      <c r="C10" s="35"/>
      <c r="D10" s="79" t="s">
        <v>167</v>
      </c>
      <c r="E10" s="63"/>
      <c r="F10" s="94"/>
      <c r="G10" s="72"/>
      <c r="H10" s="35">
        <v>0</v>
      </c>
      <c r="I10" s="33" t="str">
        <f>IFERROR(VLOOKUP(M10,#REF!,2),"")</f>
        <v/>
      </c>
      <c r="J10" s="33" t="str">
        <f>IFERROR(VLOOKUP(N10,#REF!,2),"")</f>
        <v/>
      </c>
      <c r="K10" s="33" t="str">
        <f>IFERROR(VLOOKUP(O10,#REF!,2),"")</f>
        <v/>
      </c>
      <c r="L10" s="35"/>
      <c r="M10" s="39"/>
      <c r="O10" s="36"/>
    </row>
    <row r="11" spans="1:15" ht="30" customHeight="1" x14ac:dyDescent="0.3">
      <c r="A11" s="75"/>
      <c r="B11" s="36"/>
      <c r="C11" s="33"/>
      <c r="D11" s="80" t="s">
        <v>433</v>
      </c>
      <c r="E11" s="91"/>
      <c r="F11" s="95"/>
      <c r="G11" s="73"/>
      <c r="H11" s="33">
        <v>0</v>
      </c>
      <c r="I11" s="33" t="str">
        <f>IFERROR(VLOOKUP(M11,Context!$E$5:$G$37,3),"")</f>
        <v/>
      </c>
      <c r="J11" s="33" t="str">
        <f>IFERROR(VLOOKUP(N11,Context!$E$5:$G$37,3),"")</f>
        <v/>
      </c>
      <c r="K11" s="33" t="str">
        <f>IFERROR(VLOOKUP(O11,Context!$E$5:$G$37,3),"")</f>
        <v/>
      </c>
      <c r="L11" s="33"/>
      <c r="M11" s="39"/>
      <c r="N11" s="36"/>
      <c r="O11" s="36"/>
    </row>
    <row r="12" spans="1:15" ht="50.1" customHeight="1" x14ac:dyDescent="0.3">
      <c r="A12" s="75">
        <v>1</v>
      </c>
      <c r="B12" s="66" t="s">
        <v>283</v>
      </c>
      <c r="C12" s="48" t="s">
        <v>404</v>
      </c>
      <c r="D12" s="31" t="s">
        <v>183</v>
      </c>
      <c r="E12" s="92" t="str">
        <f>IF(G12="NVT",DropdownAntwoord!A$3,"")</f>
        <v/>
      </c>
      <c r="F12" s="87"/>
      <c r="G12" s="73"/>
      <c r="H12" s="33">
        <v>0</v>
      </c>
      <c r="I12" s="33" t="str">
        <f>IFERROR(VLOOKUP(M12,Context!$E$5:$G$37,3),"")</f>
        <v/>
      </c>
      <c r="J12" s="33" t="str">
        <f>IFERROR(VLOOKUP(N12,Context!$E$5:$G$37,3),"")</f>
        <v/>
      </c>
      <c r="K12" s="33" t="str">
        <f>IFERROR(VLOOKUP(O12,Context!$E$5:$G$37,3),"")</f>
        <v/>
      </c>
      <c r="L12" s="33"/>
      <c r="M12" s="39"/>
      <c r="N12" s="36"/>
      <c r="O12" s="36"/>
    </row>
    <row r="13" spans="1:15" ht="50.1" customHeight="1" x14ac:dyDescent="0.3">
      <c r="A13" s="75">
        <v>2</v>
      </c>
      <c r="B13" s="66" t="s">
        <v>283</v>
      </c>
      <c r="C13" s="32" t="s">
        <v>166</v>
      </c>
      <c r="D13" s="31" t="s">
        <v>178</v>
      </c>
      <c r="E13" s="92" t="str">
        <f>IF(G13="NVT",DropdownAntwoord!A$3,"")</f>
        <v/>
      </c>
      <c r="F13" s="87"/>
      <c r="G13" s="73"/>
      <c r="H13" s="33">
        <v>0</v>
      </c>
      <c r="I13" s="33" t="str">
        <f>IFERROR(VLOOKUP(M13,Context!$E$5:$G$37,3),"")</f>
        <v/>
      </c>
      <c r="J13" s="33" t="str">
        <f>IFERROR(VLOOKUP(N13,Context!$E$5:$G$37,3),"")</f>
        <v/>
      </c>
      <c r="K13" s="33" t="str">
        <f>IFERROR(VLOOKUP(O13,Context!$E$5:$G$37,3),"")</f>
        <v/>
      </c>
      <c r="L13" s="33"/>
      <c r="M13" s="39"/>
      <c r="N13" s="36"/>
      <c r="O13" s="36"/>
    </row>
    <row r="14" spans="1:15" s="29" customFormat="1" ht="30" customHeight="1" x14ac:dyDescent="0.3">
      <c r="A14" s="74" t="s">
        <v>497</v>
      </c>
      <c r="B14" s="36"/>
      <c r="C14" s="35"/>
      <c r="D14" s="79" t="s">
        <v>170</v>
      </c>
      <c r="E14" s="63"/>
      <c r="F14" s="94"/>
      <c r="G14" s="72"/>
      <c r="H14" s="35">
        <v>0</v>
      </c>
      <c r="I14" s="33" t="str">
        <f>IFERROR(VLOOKUP(M14,Context!$E$5:$G$37,3),"")</f>
        <v/>
      </c>
      <c r="J14" s="33" t="str">
        <f>IFERROR(VLOOKUP(N14,Context!$E$5:$G$37,3),"")</f>
        <v/>
      </c>
      <c r="K14" s="33" t="str">
        <f>IFERROR(VLOOKUP(O14,Context!$E$5:$G$37,3),"")</f>
        <v/>
      </c>
      <c r="L14" s="35"/>
      <c r="M14" s="39"/>
      <c r="N14" s="39"/>
      <c r="O14" s="39"/>
    </row>
    <row r="15" spans="1:15" ht="30" customHeight="1" x14ac:dyDescent="0.3">
      <c r="A15" s="75"/>
      <c r="B15" s="36"/>
      <c r="C15" s="33"/>
      <c r="D15" s="80" t="s">
        <v>434</v>
      </c>
      <c r="E15" s="91"/>
      <c r="F15" s="95"/>
      <c r="G15" s="73"/>
      <c r="H15" s="33">
        <v>0</v>
      </c>
      <c r="I15" s="33" t="str">
        <f>IFERROR(VLOOKUP(M15,Context!$E$5:$G$37,3),"")</f>
        <v/>
      </c>
      <c r="J15" s="33" t="str">
        <f>IFERROR(VLOOKUP(N15,Context!$E$5:$G$37,3),"")</f>
        <v/>
      </c>
      <c r="K15" s="33" t="str">
        <f>IFERROR(VLOOKUP(O15,Context!$E$5:$G$37,3),"")</f>
        <v/>
      </c>
      <c r="L15" s="33"/>
      <c r="M15" s="39"/>
      <c r="N15" s="36"/>
      <c r="O15" s="36"/>
    </row>
    <row r="16" spans="1:15" ht="50.1" customHeight="1" x14ac:dyDescent="0.3">
      <c r="A16" s="75">
        <v>3</v>
      </c>
      <c r="B16" s="66" t="s">
        <v>284</v>
      </c>
      <c r="C16" s="32" t="s">
        <v>165</v>
      </c>
      <c r="D16" s="31" t="s">
        <v>179</v>
      </c>
      <c r="E16" s="92" t="str">
        <f>IF(G16="NVT",DropdownAntwoord!A$3,"")</f>
        <v/>
      </c>
      <c r="F16" s="87"/>
      <c r="G16" s="73"/>
      <c r="H16" s="33">
        <v>0</v>
      </c>
      <c r="I16" s="33" t="str">
        <f>IFERROR(VLOOKUP(M16,Context!$E$5:$G$37,3),"")</f>
        <v/>
      </c>
      <c r="J16" s="33" t="str">
        <f>IFERROR(VLOOKUP(N16,Context!$E$5:$G$37,3),"")</f>
        <v/>
      </c>
      <c r="K16" s="33" t="str">
        <f>IFERROR(VLOOKUP(O16,Context!$E$5:$G$37,3),"")</f>
        <v/>
      </c>
      <c r="L16" s="33"/>
      <c r="M16" s="39"/>
      <c r="N16" s="36"/>
      <c r="O16" s="36"/>
    </row>
    <row r="17" spans="1:15" ht="30" customHeight="1" x14ac:dyDescent="0.3">
      <c r="A17" s="75"/>
      <c r="B17" s="36"/>
      <c r="C17" s="33"/>
      <c r="D17" s="80" t="s">
        <v>418</v>
      </c>
      <c r="E17" s="91"/>
      <c r="F17" s="95"/>
      <c r="G17" s="73"/>
      <c r="H17" s="33">
        <v>0</v>
      </c>
      <c r="I17" s="33" t="str">
        <f>IFERROR(VLOOKUP(M17,Context!$E$5:$G$37,3),"")</f>
        <v/>
      </c>
      <c r="J17" s="33" t="str">
        <f>IFERROR(VLOOKUP(N17,Context!$E$5:$G$37,3),"")</f>
        <v/>
      </c>
      <c r="K17" s="33" t="str">
        <f>IFERROR(VLOOKUP(O17,Context!$E$5:$G$37,3),"")</f>
        <v/>
      </c>
      <c r="L17" s="33"/>
      <c r="M17" s="36"/>
      <c r="N17" s="36"/>
      <c r="O17" s="36"/>
    </row>
    <row r="18" spans="1:15" ht="50.1" customHeight="1" x14ac:dyDescent="0.3">
      <c r="A18" s="75">
        <v>4</v>
      </c>
      <c r="B18" s="66" t="s">
        <v>285</v>
      </c>
      <c r="C18" s="32" t="s">
        <v>164</v>
      </c>
      <c r="D18" s="31" t="s">
        <v>180</v>
      </c>
      <c r="E18" s="92" t="str">
        <f>IF(G18="NVT",DropdownAntwoord!A$3,"")</f>
        <v/>
      </c>
      <c r="F18" s="87"/>
      <c r="G18" s="73"/>
      <c r="H18" s="33">
        <v>0</v>
      </c>
      <c r="I18" s="33" t="str">
        <f>IFERROR(VLOOKUP(M18,Context!$E$5:$G$37,3),"")</f>
        <v/>
      </c>
      <c r="J18" s="33" t="str">
        <f>IFERROR(VLOOKUP(N18,Context!$E$5:$G$37,3),"")</f>
        <v/>
      </c>
      <c r="K18" s="33" t="str">
        <f>IFERROR(VLOOKUP(O18,Context!$E$5:$G$37,3),"")</f>
        <v/>
      </c>
      <c r="L18" s="33"/>
      <c r="M18" s="40"/>
      <c r="N18" s="36"/>
      <c r="O18" s="36"/>
    </row>
    <row r="19" spans="1:15" ht="50.1" customHeight="1" x14ac:dyDescent="0.3">
      <c r="A19" s="75">
        <v>5</v>
      </c>
      <c r="B19" s="66" t="s">
        <v>285</v>
      </c>
      <c r="C19" s="32" t="s">
        <v>163</v>
      </c>
      <c r="D19" s="31" t="s">
        <v>181</v>
      </c>
      <c r="E19" s="92" t="str">
        <f>IF(G19="NVT",DropdownAntwoord!A$3,"")</f>
        <v/>
      </c>
      <c r="F19" s="87"/>
      <c r="G19" s="73"/>
      <c r="H19" s="33">
        <v>0</v>
      </c>
      <c r="I19" s="33" t="str">
        <f>IFERROR(VLOOKUP(M19,Context!$E$5:$G$37,3),"")</f>
        <v/>
      </c>
      <c r="J19" s="33" t="str">
        <f>IFERROR(VLOOKUP(N19,Context!$E$5:$G$37,3),"")</f>
        <v/>
      </c>
      <c r="K19" s="33" t="str">
        <f>IFERROR(VLOOKUP(O19,Context!$E$5:$G$37,3),"")</f>
        <v/>
      </c>
      <c r="L19" s="33"/>
      <c r="M19" s="40"/>
      <c r="N19" s="36"/>
      <c r="O19" s="36"/>
    </row>
    <row r="20" spans="1:15" ht="54.75" customHeight="1" x14ac:dyDescent="0.3">
      <c r="A20" s="75">
        <v>6</v>
      </c>
      <c r="B20" s="66" t="s">
        <v>285</v>
      </c>
      <c r="C20" s="32" t="s">
        <v>162</v>
      </c>
      <c r="D20" s="31" t="s">
        <v>182</v>
      </c>
      <c r="E20" s="92" t="str">
        <f>IF(G20="NVT",DropdownAntwoord!A$3,"")</f>
        <v/>
      </c>
      <c r="F20" s="87"/>
      <c r="G20" s="73"/>
      <c r="H20" s="33">
        <v>0</v>
      </c>
      <c r="I20" s="33" t="str">
        <f>IFERROR(VLOOKUP(M20,Context!$E$5:$G$37,3),"")</f>
        <v/>
      </c>
      <c r="J20" s="33" t="str">
        <f>IFERROR(VLOOKUP(N20,Context!$E$5:$G$37,3),"")</f>
        <v/>
      </c>
      <c r="K20" s="33" t="str">
        <f>IFERROR(VLOOKUP(O20,Context!$E$5:$G$37,3),"")</f>
        <v/>
      </c>
      <c r="L20" s="33"/>
      <c r="M20" s="40"/>
      <c r="N20" s="36"/>
      <c r="O20" s="36"/>
    </row>
    <row r="21" spans="1:15" s="29" customFormat="1" ht="30" customHeight="1" x14ac:dyDescent="0.3">
      <c r="A21" s="74" t="s">
        <v>498</v>
      </c>
      <c r="B21" s="36"/>
      <c r="C21" s="35"/>
      <c r="D21" s="79" t="s">
        <v>161</v>
      </c>
      <c r="E21" s="63"/>
      <c r="F21" s="94"/>
      <c r="G21" s="72"/>
      <c r="H21" s="35">
        <v>0</v>
      </c>
      <c r="I21" s="33" t="str">
        <f>IFERROR(VLOOKUP(M21,Context!$E$5:$G$37,3),"")</f>
        <v/>
      </c>
      <c r="J21" s="33" t="str">
        <f>IFERROR(VLOOKUP(N21,Context!$E$5:$G$37,3),"")</f>
        <v/>
      </c>
      <c r="K21" s="33" t="str">
        <f>IFERROR(VLOOKUP(O21,Context!$E$5:$G$37,3),"")</f>
        <v/>
      </c>
      <c r="L21" s="35"/>
      <c r="M21" s="39"/>
      <c r="N21" s="39"/>
      <c r="O21" s="39"/>
    </row>
    <row r="22" spans="1:15" ht="30" customHeight="1" x14ac:dyDescent="0.3">
      <c r="A22" s="75"/>
      <c r="B22" s="36"/>
      <c r="C22" s="33"/>
      <c r="D22" s="80" t="s">
        <v>435</v>
      </c>
      <c r="E22" s="91"/>
      <c r="F22" s="95"/>
      <c r="G22" s="73"/>
      <c r="H22" s="33">
        <v>0</v>
      </c>
      <c r="I22" s="33" t="str">
        <f>IFERROR(VLOOKUP(M22,Context!$E$5:$G$37,3),"")</f>
        <v/>
      </c>
      <c r="J22" s="33" t="str">
        <f>IFERROR(VLOOKUP(N22,Context!$E$5:$G$37,3),"")</f>
        <v/>
      </c>
      <c r="K22" s="33" t="str">
        <f>IFERROR(VLOOKUP(O22,Context!$E$5:$G$37,3),"")</f>
        <v/>
      </c>
      <c r="L22" s="33"/>
      <c r="M22" s="36"/>
      <c r="N22" s="36"/>
      <c r="O22" s="36"/>
    </row>
    <row r="23" spans="1:15" ht="50.1" customHeight="1" x14ac:dyDescent="0.3">
      <c r="A23" s="75">
        <v>7</v>
      </c>
      <c r="B23" s="36"/>
      <c r="C23" s="32" t="s">
        <v>159</v>
      </c>
      <c r="D23" s="81" t="s">
        <v>160</v>
      </c>
      <c r="E23" s="92" t="str">
        <f>IF(G23="NVT",DropdownAntwoord!A$3,"")</f>
        <v/>
      </c>
      <c r="F23" s="88"/>
      <c r="G23" s="73"/>
      <c r="H23" s="33"/>
      <c r="I23" s="33" t="str">
        <f>IFERROR(VLOOKUP(M23,Context!$E$5:$G$37,3),"")</f>
        <v/>
      </c>
      <c r="J23" s="33" t="str">
        <f>IFERROR(VLOOKUP(N23,Context!$E$5:$G$37,3),"")</f>
        <v/>
      </c>
      <c r="K23" s="33" t="str">
        <f>IFERROR(VLOOKUP(O23,Context!$E$5:$G$37,3),"")</f>
        <v/>
      </c>
      <c r="L23" s="33"/>
      <c r="M23" s="36"/>
      <c r="N23" s="36"/>
      <c r="O23" s="36"/>
    </row>
    <row r="24" spans="1:15" ht="50.1" customHeight="1" x14ac:dyDescent="0.3">
      <c r="A24" s="75">
        <v>8</v>
      </c>
      <c r="B24" s="66" t="s">
        <v>284</v>
      </c>
      <c r="C24" s="32" t="s">
        <v>159</v>
      </c>
      <c r="D24" s="31" t="s">
        <v>185</v>
      </c>
      <c r="E24" s="92" t="str">
        <f>IF(G24="NVT",DropdownAntwoord!A$3,"")</f>
        <v/>
      </c>
      <c r="F24" s="87"/>
      <c r="G24" s="73"/>
      <c r="H24" s="33">
        <v>0</v>
      </c>
      <c r="I24" s="33" t="str">
        <f>IFERROR(VLOOKUP(M24,Context!$E$5:$G$37,3),"")</f>
        <v/>
      </c>
      <c r="J24" s="33" t="str">
        <f>IFERROR(VLOOKUP(N24,Context!$E$5:$G$37,3),"")</f>
        <v/>
      </c>
      <c r="K24" s="33" t="str">
        <f>IFERROR(VLOOKUP(O24,Context!$E$5:$G$37,3),"")</f>
        <v/>
      </c>
      <c r="L24" s="33"/>
      <c r="M24" s="40"/>
      <c r="N24" s="36"/>
      <c r="O24" s="36"/>
    </row>
    <row r="25" spans="1:15" ht="73.5" customHeight="1" x14ac:dyDescent="0.3">
      <c r="A25" s="75">
        <v>9</v>
      </c>
      <c r="B25" s="66" t="s">
        <v>284</v>
      </c>
      <c r="C25" s="32" t="s">
        <v>154</v>
      </c>
      <c r="D25" s="31" t="s">
        <v>184</v>
      </c>
      <c r="E25" s="92" t="str">
        <f>IF(G25="NVT",DropdownAntwoord!A$3,"")</f>
        <v/>
      </c>
      <c r="F25" s="87"/>
      <c r="G25" s="73"/>
      <c r="H25" s="33">
        <v>0</v>
      </c>
      <c r="I25" s="33" t="str">
        <f>IFERROR(VLOOKUP(M25,Context!$E$5:$G$37,3),"")</f>
        <v/>
      </c>
      <c r="J25" s="33" t="str">
        <f>IFERROR(VLOOKUP(N25,Context!$E$5:$G$37,3),"")</f>
        <v/>
      </c>
      <c r="K25" s="33" t="str">
        <f>IFERROR(VLOOKUP(O25,Context!$E$5:$G$37,3),"")</f>
        <v/>
      </c>
      <c r="L25" s="33"/>
      <c r="M25" s="40"/>
      <c r="N25" s="36"/>
      <c r="O25" s="36"/>
    </row>
    <row r="26" spans="1:15" ht="76.5" customHeight="1" x14ac:dyDescent="0.3">
      <c r="A26" s="75">
        <v>10</v>
      </c>
      <c r="B26" s="66" t="s">
        <v>284</v>
      </c>
      <c r="C26" s="32" t="s">
        <v>158</v>
      </c>
      <c r="D26" s="31" t="s">
        <v>482</v>
      </c>
      <c r="E26" s="92" t="str">
        <f>IF(G26="NVT",DropdownAntwoord!A$3,"")</f>
        <v/>
      </c>
      <c r="F26" s="87"/>
      <c r="G26" s="73"/>
      <c r="H26" s="33">
        <v>0</v>
      </c>
      <c r="I26" s="33" t="str">
        <f>IFERROR(VLOOKUP(M26,Context!$E$5:$G$37,3),"")</f>
        <v/>
      </c>
      <c r="J26" s="33" t="str">
        <f>IFERROR(VLOOKUP(N26,Context!$E$5:$G$37,3),"")</f>
        <v/>
      </c>
      <c r="K26" s="33" t="str">
        <f>IFERROR(VLOOKUP(O26,Context!$E$5:$G$37,3),"")</f>
        <v/>
      </c>
      <c r="L26" s="33"/>
      <c r="M26" s="40"/>
      <c r="N26" s="36"/>
      <c r="O26" s="36"/>
    </row>
    <row r="27" spans="1:15" ht="63.75" customHeight="1" x14ac:dyDescent="0.3">
      <c r="A27" s="75">
        <v>11</v>
      </c>
      <c r="B27" s="66" t="s">
        <v>284</v>
      </c>
      <c r="C27" s="32" t="s">
        <v>157</v>
      </c>
      <c r="D27" s="31" t="s">
        <v>186</v>
      </c>
      <c r="E27" s="92" t="str">
        <f>IF(G27="NVT",DropdownAntwoord!A$3,"")</f>
        <v/>
      </c>
      <c r="F27" s="87"/>
      <c r="G27" s="73"/>
      <c r="H27" s="33">
        <v>0</v>
      </c>
      <c r="I27" s="33" t="str">
        <f>IFERROR(VLOOKUP(M27,Context!$E$5:$G$37,3),"")</f>
        <v/>
      </c>
      <c r="J27" s="33" t="str">
        <f>IFERROR(VLOOKUP(N27,Context!$E$5:$G$37,3),"")</f>
        <v/>
      </c>
      <c r="K27" s="33" t="str">
        <f>IFERROR(VLOOKUP(O27,Context!$E$5:$G$37,3),"")</f>
        <v/>
      </c>
      <c r="L27" s="33"/>
      <c r="M27" s="40"/>
      <c r="N27" s="36"/>
      <c r="O27" s="36"/>
    </row>
    <row r="28" spans="1:15" ht="50.1" customHeight="1" x14ac:dyDescent="0.3">
      <c r="A28" s="75">
        <v>12</v>
      </c>
      <c r="B28" s="66" t="s">
        <v>284</v>
      </c>
      <c r="C28" s="32" t="s">
        <v>156</v>
      </c>
      <c r="D28" s="31" t="s">
        <v>187</v>
      </c>
      <c r="E28" s="92" t="str">
        <f>IF(G28="NVT",DropdownAntwoord!A$3,"")</f>
        <v/>
      </c>
      <c r="F28" s="87"/>
      <c r="G28" s="73"/>
      <c r="H28" s="33">
        <v>0</v>
      </c>
      <c r="I28" s="33" t="str">
        <f>IFERROR(VLOOKUP(M28,Context!$E$5:$G$37,3),"")</f>
        <v/>
      </c>
      <c r="J28" s="33" t="str">
        <f>IFERROR(VLOOKUP(N28,Context!$E$5:$G$37,3),"")</f>
        <v/>
      </c>
      <c r="K28" s="33" t="str">
        <f>IFERROR(VLOOKUP(O28,Context!$E$5:$G$37,3),"")</f>
        <v/>
      </c>
      <c r="L28" s="33"/>
      <c r="M28" s="40"/>
      <c r="N28" s="36"/>
      <c r="O28" s="36"/>
    </row>
    <row r="29" spans="1:15" ht="30" customHeight="1" x14ac:dyDescent="0.3">
      <c r="A29" s="75"/>
      <c r="B29" s="36"/>
      <c r="C29" s="33"/>
      <c r="D29" s="80" t="s">
        <v>436</v>
      </c>
      <c r="E29" s="91"/>
      <c r="F29" s="95"/>
      <c r="G29" s="73"/>
      <c r="H29" s="33">
        <v>0</v>
      </c>
      <c r="I29" s="33" t="str">
        <f>IFERROR(VLOOKUP(M29,Context!$E$5:$G$37,3),"")</f>
        <v>Y</v>
      </c>
      <c r="J29" s="33" t="str">
        <f>IFERROR(VLOOKUP(N29,Context!$E$5:$G$37,3),"")</f>
        <v/>
      </c>
      <c r="K29" s="33" t="str">
        <f>IFERROR(VLOOKUP(O29,Context!$E$5:$G$37,3),"")</f>
        <v/>
      </c>
      <c r="L29" s="33"/>
      <c r="M29" s="36" t="s">
        <v>405</v>
      </c>
      <c r="N29" s="36"/>
      <c r="O29" s="36"/>
    </row>
    <row r="30" spans="1:15" ht="57.75" customHeight="1" x14ac:dyDescent="0.3">
      <c r="A30" s="75">
        <v>13</v>
      </c>
      <c r="B30" s="66" t="s">
        <v>284</v>
      </c>
      <c r="C30" s="32" t="s">
        <v>155</v>
      </c>
      <c r="D30" s="31" t="s">
        <v>451</v>
      </c>
      <c r="E30" s="92" t="str">
        <f>IF(G30="NVT",DropdownAntwoord!A$3,"")</f>
        <v/>
      </c>
      <c r="F30" s="87"/>
      <c r="G30" s="73" t="str">
        <f>IF(I30&lt;&gt;"N","","NVT")</f>
        <v/>
      </c>
      <c r="H30" s="33">
        <v>1</v>
      </c>
      <c r="I30" s="33" t="str">
        <f>IFERROR(VLOOKUP(M30,Context!$E$5:$G$37,3),"")</f>
        <v>Y</v>
      </c>
      <c r="J30" s="33" t="str">
        <f>IFERROR(VLOOKUP(N30,Context!$E$5:$G$37,3),"")</f>
        <v/>
      </c>
      <c r="K30" s="33" t="str">
        <f>IFERROR(VLOOKUP(O30,Context!$E$5:$G$37,3),"")</f>
        <v/>
      </c>
      <c r="L30" s="33"/>
      <c r="M30" s="40" t="s">
        <v>405</v>
      </c>
      <c r="N30" s="36"/>
      <c r="O30" s="36"/>
    </row>
    <row r="31" spans="1:15" ht="76.5" customHeight="1" x14ac:dyDescent="0.3">
      <c r="A31" s="75">
        <v>14</v>
      </c>
      <c r="B31" s="66" t="s">
        <v>284</v>
      </c>
      <c r="C31" s="32" t="s">
        <v>155</v>
      </c>
      <c r="D31" s="31" t="s">
        <v>452</v>
      </c>
      <c r="E31" s="92"/>
      <c r="F31" s="87"/>
      <c r="G31" s="73" t="str">
        <f>IF(OR(I31="Y",J31="Y"),"NVT","")</f>
        <v>NVT</v>
      </c>
      <c r="H31" s="33">
        <v>1</v>
      </c>
      <c r="I31" s="33" t="str">
        <f>IFERROR(VLOOKUP(M31,Context!$E$5:$G$37,3),"")</f>
        <v>Y</v>
      </c>
      <c r="J31" s="33" t="str">
        <f>IFERROR(VLOOKUP(N31,Context!$E$5:$G$37,3),"")</f>
        <v/>
      </c>
      <c r="K31" s="33" t="str">
        <f>IFERROR(VLOOKUP(O31,Context!$E$5:$G$37,3),"")</f>
        <v/>
      </c>
      <c r="L31" s="33"/>
      <c r="M31" s="40" t="s">
        <v>396</v>
      </c>
      <c r="N31" s="36"/>
      <c r="O31" s="36"/>
    </row>
    <row r="32" spans="1:15" s="29" customFormat="1" ht="30" customHeight="1" x14ac:dyDescent="0.3">
      <c r="A32" s="74" t="s">
        <v>499</v>
      </c>
      <c r="B32" s="36"/>
      <c r="C32" s="35"/>
      <c r="D32" s="79" t="s">
        <v>153</v>
      </c>
      <c r="E32" s="63"/>
      <c r="F32" s="94"/>
      <c r="G32" s="73"/>
      <c r="H32" s="33">
        <v>0</v>
      </c>
      <c r="I32" s="33" t="str">
        <f>IFERROR(VLOOKUP(M32,Context!$E$5:$G$37,3),"")</f>
        <v/>
      </c>
      <c r="J32" s="33" t="str">
        <f>IFERROR(VLOOKUP(N32,Context!$E$5:$G$37,3),"")</f>
        <v/>
      </c>
      <c r="K32" s="33" t="str">
        <f>IFERROR(VLOOKUP(O32,Context!$E$5:$G$37,3),"")</f>
        <v/>
      </c>
      <c r="L32" s="35"/>
      <c r="M32" s="39"/>
      <c r="N32" s="39"/>
      <c r="O32" s="39"/>
    </row>
    <row r="33" spans="1:15" ht="30" customHeight="1" x14ac:dyDescent="0.3">
      <c r="A33" s="75"/>
      <c r="B33" s="36"/>
      <c r="C33" s="33"/>
      <c r="D33" s="80" t="s">
        <v>437</v>
      </c>
      <c r="E33" s="91"/>
      <c r="F33" s="95"/>
      <c r="G33" s="73"/>
      <c r="H33" s="33">
        <v>0</v>
      </c>
      <c r="I33" s="33" t="str">
        <f>IFERROR(VLOOKUP(M33,Context!$E$5:$G$37,3),"")</f>
        <v/>
      </c>
      <c r="J33" s="33" t="str">
        <f>IFERROR(VLOOKUP(N33,Context!$E$5:$G$37,3),"")</f>
        <v/>
      </c>
      <c r="K33" s="33" t="str">
        <f>IFERROR(VLOOKUP(O33,Context!$E$5:$G$37,3),"")</f>
        <v/>
      </c>
      <c r="L33" s="33"/>
      <c r="M33" s="36"/>
      <c r="N33" s="36"/>
      <c r="O33" s="36"/>
    </row>
    <row r="34" spans="1:15" ht="53.25" customHeight="1" x14ac:dyDescent="0.3">
      <c r="A34" s="75">
        <v>15</v>
      </c>
      <c r="B34" s="66" t="s">
        <v>286</v>
      </c>
      <c r="C34" s="32" t="s">
        <v>152</v>
      </c>
      <c r="D34" s="31" t="s">
        <v>188</v>
      </c>
      <c r="E34" s="92" t="str">
        <f>IF(G34="NVT",DropdownAntwoord!A$3,"")</f>
        <v/>
      </c>
      <c r="F34" s="87"/>
      <c r="G34" s="73"/>
      <c r="H34" s="33">
        <v>0</v>
      </c>
      <c r="I34" s="33" t="str">
        <f>IFERROR(VLOOKUP(M34,Context!$E$5:$G$37,3),"")</f>
        <v/>
      </c>
      <c r="J34" s="33" t="str">
        <f>IFERROR(VLOOKUP(N34,Context!$E$5:$G$37,3),"")</f>
        <v/>
      </c>
      <c r="K34" s="33" t="str">
        <f>IFERROR(VLOOKUP(O34,Context!$E$5:$G$37,3),"")</f>
        <v/>
      </c>
      <c r="L34" s="33"/>
      <c r="M34" s="40"/>
      <c r="N34" s="36"/>
      <c r="O34" s="36"/>
    </row>
    <row r="35" spans="1:15" ht="54.75" customHeight="1" x14ac:dyDescent="0.3">
      <c r="A35" s="75">
        <v>16</v>
      </c>
      <c r="B35" s="66" t="s">
        <v>286</v>
      </c>
      <c r="C35" s="32" t="s">
        <v>151</v>
      </c>
      <c r="D35" s="31" t="s">
        <v>189</v>
      </c>
      <c r="E35" s="92" t="str">
        <f>IF(G35="NVT",DropdownAntwoord!A$3,"")</f>
        <v/>
      </c>
      <c r="F35" s="87"/>
      <c r="G35" s="73"/>
      <c r="H35" s="33">
        <v>0</v>
      </c>
      <c r="I35" s="33" t="str">
        <f>IFERROR(VLOOKUP(M35,Context!$E$5:$G$37,3),"")</f>
        <v/>
      </c>
      <c r="J35" s="33" t="str">
        <f>IFERROR(VLOOKUP(N35,Context!$E$5:$G$37,3),"")</f>
        <v/>
      </c>
      <c r="K35" s="33" t="str">
        <f>IFERROR(VLOOKUP(O35,Context!$E$5:$G$37,3),"")</f>
        <v/>
      </c>
      <c r="L35" s="33"/>
      <c r="M35" s="40"/>
      <c r="N35" s="36"/>
      <c r="O35" s="36"/>
    </row>
    <row r="36" spans="1:15" ht="55.5" customHeight="1" x14ac:dyDescent="0.3">
      <c r="A36" s="75">
        <v>17</v>
      </c>
      <c r="B36" s="66" t="s">
        <v>287</v>
      </c>
      <c r="C36" s="32" t="s">
        <v>62</v>
      </c>
      <c r="D36" s="31" t="s">
        <v>190</v>
      </c>
      <c r="E36" s="92" t="str">
        <f>IF(G36="NVT",DropdownAntwoord!A$3,"")</f>
        <v/>
      </c>
      <c r="F36" s="87"/>
      <c r="G36" s="73"/>
      <c r="H36" s="33">
        <v>0</v>
      </c>
      <c r="I36" s="33" t="str">
        <f>IFERROR(VLOOKUP(M36,Context!$E$5:$G$37,3),"")</f>
        <v/>
      </c>
      <c r="J36" s="33" t="str">
        <f>IFERROR(VLOOKUP(N36,Context!$E$5:$G$37,3),"")</f>
        <v/>
      </c>
      <c r="K36" s="33" t="str">
        <f>IFERROR(VLOOKUP(O36,Context!$E$5:$G$37,3),"")</f>
        <v/>
      </c>
      <c r="L36" s="33"/>
      <c r="M36" s="40"/>
      <c r="N36" s="36"/>
      <c r="O36" s="36"/>
    </row>
    <row r="37" spans="1:15" ht="50.1" customHeight="1" x14ac:dyDescent="0.3">
      <c r="A37" s="75">
        <v>18</v>
      </c>
      <c r="B37" s="66" t="s">
        <v>284</v>
      </c>
      <c r="C37" s="32" t="s">
        <v>150</v>
      </c>
      <c r="D37" s="31" t="s">
        <v>191</v>
      </c>
      <c r="E37" s="92" t="str">
        <f>IF(G37="NVT",DropdownAntwoord!A$3,"")</f>
        <v/>
      </c>
      <c r="F37" s="87"/>
      <c r="G37" s="73"/>
      <c r="H37" s="33">
        <v>0</v>
      </c>
      <c r="I37" s="33" t="str">
        <f>IFERROR(VLOOKUP(M37,Context!$E$5:$G$37,3),"")</f>
        <v/>
      </c>
      <c r="J37" s="33" t="str">
        <f>IFERROR(VLOOKUP(N37,Context!$E$5:$G$37,3),"")</f>
        <v/>
      </c>
      <c r="K37" s="33" t="str">
        <f>IFERROR(VLOOKUP(O37,Context!$E$5:$G$37,3),"")</f>
        <v/>
      </c>
      <c r="L37" s="33"/>
      <c r="M37" s="40"/>
      <c r="N37" s="36"/>
      <c r="O37" s="36"/>
    </row>
    <row r="38" spans="1:15" ht="50.1" customHeight="1" x14ac:dyDescent="0.3">
      <c r="A38" s="75">
        <v>19</v>
      </c>
      <c r="B38" s="66" t="s">
        <v>286</v>
      </c>
      <c r="C38" s="32" t="s">
        <v>147</v>
      </c>
      <c r="D38" s="31" t="s">
        <v>149</v>
      </c>
      <c r="E38" s="92" t="str">
        <f>IF(G38="NVT",DropdownAntwoord!A$3,"")</f>
        <v/>
      </c>
      <c r="F38" s="87"/>
      <c r="G38" s="73"/>
      <c r="H38" s="33">
        <v>0</v>
      </c>
      <c r="I38" s="33" t="str">
        <f>IFERROR(VLOOKUP(M38,Context!$E$5:$G$37,3),"")</f>
        <v/>
      </c>
      <c r="J38" s="33" t="str">
        <f>IFERROR(VLOOKUP(N38,Context!$E$5:$G$37,3),"")</f>
        <v/>
      </c>
      <c r="K38" s="33" t="str">
        <f>IFERROR(VLOOKUP(O38,Context!$E$5:$G$37,3),"")</f>
        <v/>
      </c>
      <c r="L38" s="33"/>
      <c r="M38" s="40"/>
      <c r="N38" s="36"/>
      <c r="O38" s="36"/>
    </row>
    <row r="39" spans="1:15" ht="51" customHeight="1" x14ac:dyDescent="0.3">
      <c r="A39" s="75">
        <v>20</v>
      </c>
      <c r="B39" s="67" t="s">
        <v>288</v>
      </c>
      <c r="C39" s="32" t="s">
        <v>148</v>
      </c>
      <c r="D39" s="31" t="s">
        <v>453</v>
      </c>
      <c r="E39" s="92" t="str">
        <f>IF(G39="NVT",DropdownAntwoord!A$3,"")</f>
        <v/>
      </c>
      <c r="F39" s="87"/>
      <c r="G39" s="73"/>
      <c r="H39" s="33">
        <v>0</v>
      </c>
      <c r="I39" s="33" t="str">
        <f>IFERROR(VLOOKUP(M39,Context!$E$5:$G$37,3),"")</f>
        <v/>
      </c>
      <c r="J39" s="33" t="str">
        <f>IFERROR(VLOOKUP(N39,Context!$E$5:$G$37,3),"")</f>
        <v/>
      </c>
      <c r="K39" s="33" t="str">
        <f>IFERROR(VLOOKUP(O39,Context!$E$5:$G$37,3),"")</f>
        <v/>
      </c>
      <c r="L39" s="33"/>
      <c r="M39" s="40"/>
      <c r="N39" s="36"/>
      <c r="O39" s="36"/>
    </row>
    <row r="40" spans="1:15" ht="50.1" customHeight="1" x14ac:dyDescent="0.3">
      <c r="A40" s="75">
        <v>21</v>
      </c>
      <c r="B40" s="66" t="s">
        <v>286</v>
      </c>
      <c r="C40" s="32" t="s">
        <v>147</v>
      </c>
      <c r="D40" s="31" t="s">
        <v>192</v>
      </c>
      <c r="E40" s="92" t="str">
        <f>IF(G40="NVT",DropdownAntwoord!A$3,"")</f>
        <v/>
      </c>
      <c r="F40" s="87"/>
      <c r="G40" s="73"/>
      <c r="H40" s="33">
        <v>0</v>
      </c>
      <c r="I40" s="33" t="str">
        <f>IFERROR(VLOOKUP(M40,Context!$E$5:$G$37,3),"")</f>
        <v/>
      </c>
      <c r="J40" s="33" t="str">
        <f>IFERROR(VLOOKUP(N40,Context!$E$5:$G$37,3),"")</f>
        <v/>
      </c>
      <c r="K40" s="33" t="str">
        <f>IFERROR(VLOOKUP(O40,Context!$E$5:$G$37,3),"")</f>
        <v/>
      </c>
      <c r="L40" s="33"/>
      <c r="M40" s="40"/>
      <c r="N40" s="36"/>
      <c r="O40" s="36"/>
    </row>
    <row r="41" spans="1:15" ht="50.1" customHeight="1" x14ac:dyDescent="0.3">
      <c r="A41" s="75">
        <v>22</v>
      </c>
      <c r="B41" s="66" t="s">
        <v>316</v>
      </c>
      <c r="C41" s="32" t="s">
        <v>1</v>
      </c>
      <c r="D41" s="31" t="s">
        <v>282</v>
      </c>
      <c r="E41" s="92" t="str">
        <f>IF(G41="NVT",DropdownAntwoord!A$3,"")</f>
        <v/>
      </c>
      <c r="F41" s="87"/>
      <c r="G41" s="73"/>
      <c r="H41" s="33">
        <v>0</v>
      </c>
      <c r="I41" s="33" t="str">
        <f>IFERROR(VLOOKUP(M41,Context!$E$5:$G$37,3),"")</f>
        <v/>
      </c>
      <c r="J41" s="33" t="str">
        <f>IFERROR(VLOOKUP(N41,Context!$E$5:$G$37,3),"")</f>
        <v/>
      </c>
      <c r="K41" s="33" t="str">
        <f>IFERROR(VLOOKUP(O41,Context!$E$5:$G$37,3),"")</f>
        <v/>
      </c>
      <c r="L41" s="33"/>
      <c r="M41" s="40"/>
      <c r="N41" s="36"/>
      <c r="O41" s="36"/>
    </row>
    <row r="42" spans="1:15" s="29" customFormat="1" ht="30" customHeight="1" x14ac:dyDescent="0.3">
      <c r="A42" s="74" t="s">
        <v>500</v>
      </c>
      <c r="B42" s="36"/>
      <c r="C42" s="35"/>
      <c r="D42" s="79" t="s">
        <v>146</v>
      </c>
      <c r="E42" s="63"/>
      <c r="F42" s="94"/>
      <c r="G42" s="73"/>
      <c r="H42" s="33">
        <v>0</v>
      </c>
      <c r="I42" s="33" t="str">
        <f>IFERROR(VLOOKUP(M42,Context!$E$5:$G$37,3),"")</f>
        <v/>
      </c>
      <c r="J42" s="33" t="str">
        <f>IFERROR(VLOOKUP(N42,Context!$E$5:$G$37,3),"")</f>
        <v/>
      </c>
      <c r="K42" s="33" t="str">
        <f>IFERROR(VLOOKUP(O42,Context!$E$5:$G$37,3),"")</f>
        <v/>
      </c>
      <c r="L42" s="35"/>
      <c r="M42" s="39"/>
      <c r="N42" s="39"/>
      <c r="O42" s="39"/>
    </row>
    <row r="43" spans="1:15" ht="30" customHeight="1" x14ac:dyDescent="0.3">
      <c r="A43" s="75"/>
      <c r="B43" s="36"/>
      <c r="C43" s="33"/>
      <c r="D43" s="80" t="s">
        <v>438</v>
      </c>
      <c r="E43" s="91"/>
      <c r="F43" s="95"/>
      <c r="G43" s="73"/>
      <c r="H43" s="33">
        <v>0</v>
      </c>
      <c r="I43" s="33" t="str">
        <f>IFERROR(VLOOKUP(M43,Context!$E$5:$G$37,3),"")</f>
        <v/>
      </c>
      <c r="J43" s="33" t="str">
        <f>IFERROR(VLOOKUP(N43,Context!$E$5:$G$37,3),"")</f>
        <v/>
      </c>
      <c r="K43" s="33" t="str">
        <f>IFERROR(VLOOKUP(O43,Context!$E$5:$G$37,3),"")</f>
        <v/>
      </c>
      <c r="L43" s="33"/>
      <c r="M43" s="36"/>
      <c r="N43" s="36"/>
      <c r="O43" s="36"/>
    </row>
    <row r="44" spans="1:15" ht="60.75" customHeight="1" x14ac:dyDescent="0.3">
      <c r="A44" s="75">
        <v>23</v>
      </c>
      <c r="B44" s="66" t="s">
        <v>286</v>
      </c>
      <c r="C44" s="32" t="s">
        <v>145</v>
      </c>
      <c r="D44" s="31" t="s">
        <v>193</v>
      </c>
      <c r="E44" s="92" t="str">
        <f>IF(G44="NVT",DropdownAntwoord!A$3,"")</f>
        <v/>
      </c>
      <c r="F44" s="87"/>
      <c r="G44" s="73"/>
      <c r="H44" s="33">
        <v>0</v>
      </c>
      <c r="I44" s="33" t="str">
        <f>IFERROR(VLOOKUP(M44,Context!$E$5:$G$37,3),"")</f>
        <v/>
      </c>
      <c r="J44" s="33" t="str">
        <f>IFERROR(VLOOKUP(N44,Context!$E$5:$G$37,3),"")</f>
        <v/>
      </c>
      <c r="K44" s="33" t="str">
        <f>IFERROR(VLOOKUP(O44,Context!$E$5:$G$37,3),"")</f>
        <v/>
      </c>
      <c r="L44" s="33"/>
      <c r="M44" s="40"/>
      <c r="N44" s="36"/>
      <c r="O44" s="36"/>
    </row>
    <row r="45" spans="1:15" s="29" customFormat="1" ht="30" customHeight="1" x14ac:dyDescent="0.3">
      <c r="A45" s="74" t="s">
        <v>501</v>
      </c>
      <c r="B45" s="36"/>
      <c r="C45" s="35"/>
      <c r="D45" s="79" t="s">
        <v>518</v>
      </c>
      <c r="E45" s="63"/>
      <c r="F45" s="94"/>
      <c r="G45" s="73"/>
      <c r="H45" s="33">
        <v>0</v>
      </c>
      <c r="I45" s="33" t="str">
        <f>IFERROR(VLOOKUP(M45,Context!$E$5:$G$37,3),"")</f>
        <v/>
      </c>
      <c r="J45" s="33" t="str">
        <f>IFERROR(VLOOKUP(N45,Context!$E$5:$G$37,3),"")</f>
        <v/>
      </c>
      <c r="K45" s="33" t="str">
        <f>IFERROR(VLOOKUP(O45,Context!$E$5:$G$37,3),"")</f>
        <v/>
      </c>
      <c r="L45" s="35"/>
      <c r="M45" s="39"/>
      <c r="N45" s="39"/>
      <c r="O45" s="39"/>
    </row>
    <row r="46" spans="1:15" ht="30" customHeight="1" x14ac:dyDescent="0.3">
      <c r="A46" s="75"/>
      <c r="B46" s="36"/>
      <c r="C46" s="33"/>
      <c r="D46" s="80" t="s">
        <v>439</v>
      </c>
      <c r="E46" s="91"/>
      <c r="F46" s="95"/>
      <c r="G46" s="73"/>
      <c r="H46" s="33">
        <v>0</v>
      </c>
      <c r="I46" s="33" t="str">
        <f>IFERROR(VLOOKUP(M46,Context!$E$5:$G$37,3),"")</f>
        <v/>
      </c>
      <c r="J46" s="33" t="str">
        <f>IFERROR(VLOOKUP(N46,Context!$E$5:$G$37,3),"")</f>
        <v/>
      </c>
      <c r="K46" s="33" t="str">
        <f>IFERROR(VLOOKUP(O46,Context!$E$5:$G$37,3),"")</f>
        <v/>
      </c>
      <c r="L46" s="33"/>
      <c r="M46" s="36"/>
      <c r="N46" s="36"/>
      <c r="O46" s="36"/>
    </row>
    <row r="47" spans="1:15" ht="50.1" customHeight="1" x14ac:dyDescent="0.3">
      <c r="A47" s="75">
        <v>24</v>
      </c>
      <c r="B47" s="66" t="s">
        <v>286</v>
      </c>
      <c r="C47" s="32" t="s">
        <v>134</v>
      </c>
      <c r="D47" s="31" t="s">
        <v>199</v>
      </c>
      <c r="E47" s="92" t="str">
        <f>IF(G47="NVT",DropdownAntwoord!A$3,"")</f>
        <v/>
      </c>
      <c r="F47" s="87"/>
      <c r="G47" s="73"/>
      <c r="H47" s="33">
        <v>0</v>
      </c>
      <c r="I47" s="33" t="str">
        <f>IFERROR(VLOOKUP(M47,Context!$E$5:$G$37,3),"")</f>
        <v/>
      </c>
      <c r="J47" s="33" t="str">
        <f>IFERROR(VLOOKUP(N47,Context!$E$5:$G$37,3),"")</f>
        <v/>
      </c>
      <c r="K47" s="33" t="str">
        <f>IFERROR(VLOOKUP(O47,Context!$E$5:$G$37,3),"")</f>
        <v/>
      </c>
      <c r="L47" s="33"/>
      <c r="M47" s="40"/>
      <c r="N47" s="36"/>
      <c r="O47" s="36"/>
    </row>
    <row r="48" spans="1:15" ht="50.1" customHeight="1" x14ac:dyDescent="0.3">
      <c r="A48" s="75">
        <v>25</v>
      </c>
      <c r="B48" s="66" t="s">
        <v>293</v>
      </c>
      <c r="C48" s="32" t="s">
        <v>133</v>
      </c>
      <c r="D48" s="31" t="s">
        <v>200</v>
      </c>
      <c r="E48" s="92" t="str">
        <f>IF(G48="NVT",DropdownAntwoord!A$3,"")</f>
        <v/>
      </c>
      <c r="F48" s="87"/>
      <c r="G48" s="73"/>
      <c r="H48" s="33">
        <v>0</v>
      </c>
      <c r="I48" s="33" t="str">
        <f>IFERROR(VLOOKUP(M48,Context!$E$5:$G$37,3),"")</f>
        <v/>
      </c>
      <c r="J48" s="33" t="str">
        <f>IFERROR(VLOOKUP(N48,Context!$E$5:$G$37,3),"")</f>
        <v/>
      </c>
      <c r="K48" s="33" t="str">
        <f>IFERROR(VLOOKUP(O48,Context!$E$5:$G$37,3),"")</f>
        <v/>
      </c>
      <c r="L48" s="33"/>
      <c r="M48" s="40"/>
      <c r="N48" s="36"/>
      <c r="O48" s="36"/>
    </row>
    <row r="49" spans="1:15" ht="50.1" customHeight="1" x14ac:dyDescent="0.3">
      <c r="A49" s="75">
        <v>26</v>
      </c>
      <c r="B49" s="66" t="s">
        <v>294</v>
      </c>
      <c r="C49" s="32" t="s">
        <v>75</v>
      </c>
      <c r="D49" s="31" t="s">
        <v>454</v>
      </c>
      <c r="E49" s="92" t="str">
        <f>IF(G49="NVT",DropdownAntwoord!A$3,"")</f>
        <v/>
      </c>
      <c r="F49" s="87"/>
      <c r="G49" s="73"/>
      <c r="H49" s="33">
        <v>0</v>
      </c>
      <c r="I49" s="33" t="str">
        <f>IFERROR(VLOOKUP(M49,Context!$E$5:$G$37,3),"")</f>
        <v/>
      </c>
      <c r="J49" s="33" t="str">
        <f>IFERROR(VLOOKUP(N49,Context!$E$5:$G$37,3),"")</f>
        <v/>
      </c>
      <c r="K49" s="33" t="str">
        <f>IFERROR(VLOOKUP(O49,Context!$E$5:$G$37,3),"")</f>
        <v/>
      </c>
      <c r="L49" s="33"/>
      <c r="M49" s="40"/>
      <c r="N49" s="36"/>
      <c r="O49" s="36"/>
    </row>
    <row r="50" spans="1:15" ht="50.1" customHeight="1" x14ac:dyDescent="0.3">
      <c r="A50" s="75">
        <v>27</v>
      </c>
      <c r="B50" s="66" t="s">
        <v>295</v>
      </c>
      <c r="C50" s="32" t="s">
        <v>132</v>
      </c>
      <c r="D50" s="31" t="s">
        <v>201</v>
      </c>
      <c r="E50" s="92" t="str">
        <f>IF(G50="NVT",DropdownAntwoord!A$3,"")</f>
        <v/>
      </c>
      <c r="F50" s="87"/>
      <c r="G50" s="73"/>
      <c r="H50" s="33">
        <v>0</v>
      </c>
      <c r="I50" s="33" t="str">
        <f>IFERROR(VLOOKUP(M50,Context!$E$5:$G$37,3),"")</f>
        <v/>
      </c>
      <c r="J50" s="33" t="str">
        <f>IFERROR(VLOOKUP(N50,Context!$E$5:$G$37,3),"")</f>
        <v/>
      </c>
      <c r="K50" s="33" t="str">
        <f>IFERROR(VLOOKUP(O50,Context!$E$5:$G$37,3),"")</f>
        <v/>
      </c>
      <c r="L50" s="33"/>
      <c r="M50" s="40"/>
      <c r="N50" s="36"/>
      <c r="O50" s="36"/>
    </row>
    <row r="51" spans="1:15" ht="53.25" customHeight="1" x14ac:dyDescent="0.3">
      <c r="A51" s="75">
        <v>28</v>
      </c>
      <c r="B51" s="66" t="s">
        <v>298</v>
      </c>
      <c r="C51" s="32" t="s">
        <v>127</v>
      </c>
      <c r="D51" s="31" t="s">
        <v>394</v>
      </c>
      <c r="E51" s="92" t="str">
        <f>IF(G51="NVT",DropdownAntwoord!A$3,"")</f>
        <v/>
      </c>
      <c r="F51" s="87"/>
      <c r="G51" s="73"/>
      <c r="H51" s="33">
        <v>0</v>
      </c>
      <c r="I51" s="33" t="str">
        <f>IFERROR(VLOOKUP(M51,Context!$E$5:$G$37,3),"")</f>
        <v/>
      </c>
      <c r="J51" s="33" t="str">
        <f>IFERROR(VLOOKUP(N51,Context!$E$5:$G$37,3),"")</f>
        <v/>
      </c>
      <c r="K51" s="33" t="str">
        <f>IFERROR(VLOOKUP(O51,Context!$E$5:$G$37,3),"")</f>
        <v/>
      </c>
      <c r="L51" s="33"/>
      <c r="M51" s="36"/>
      <c r="N51" s="36"/>
      <c r="O51" s="36"/>
    </row>
    <row r="52" spans="1:15" ht="30" customHeight="1" x14ac:dyDescent="0.3">
      <c r="A52" s="75"/>
      <c r="B52" s="36"/>
      <c r="C52" s="33"/>
      <c r="D52" s="80" t="s">
        <v>440</v>
      </c>
      <c r="E52" s="91"/>
      <c r="F52" s="95"/>
      <c r="G52" s="73"/>
      <c r="H52" s="33">
        <v>0</v>
      </c>
      <c r="I52" s="33" t="str">
        <f>IFERROR(VLOOKUP(M52,Context!$E$5:$G$37,3),"")</f>
        <v/>
      </c>
      <c r="J52" s="33" t="str">
        <f>IFERROR(VLOOKUP(N52,Context!$E$5:$G$37,3),"")</f>
        <v/>
      </c>
      <c r="K52" s="33" t="str">
        <f>IFERROR(VLOOKUP(O52,Context!$E$5:$G$37,3),"")</f>
        <v/>
      </c>
      <c r="L52" s="33"/>
      <c r="M52" s="36"/>
      <c r="N52" s="36"/>
      <c r="O52" s="36"/>
    </row>
    <row r="53" spans="1:15" ht="50.1" customHeight="1" x14ac:dyDescent="0.3">
      <c r="A53" s="75">
        <v>29</v>
      </c>
      <c r="B53" s="66" t="s">
        <v>296</v>
      </c>
      <c r="C53" s="32" t="s">
        <v>130</v>
      </c>
      <c r="D53" s="31" t="s">
        <v>202</v>
      </c>
      <c r="E53" s="92" t="str">
        <f>IF(G53="NVT",DropdownAntwoord!A$3,"")</f>
        <v/>
      </c>
      <c r="F53" s="87"/>
      <c r="G53" s="73"/>
      <c r="H53" s="33">
        <v>0</v>
      </c>
      <c r="I53" s="33" t="str">
        <f>IFERROR(VLOOKUP(M53,Context!$E$5:$G$37,3),"")</f>
        <v/>
      </c>
      <c r="J53" s="33" t="str">
        <f>IFERROR(VLOOKUP(N53,Context!$E$5:$G$37,3),"")</f>
        <v/>
      </c>
      <c r="K53" s="33" t="str">
        <f>IFERROR(VLOOKUP(O53,Context!$E$5:$G$37,3),"")</f>
        <v/>
      </c>
      <c r="L53" s="33"/>
      <c r="M53" s="40"/>
      <c r="N53" s="36"/>
      <c r="O53" s="36"/>
    </row>
    <row r="54" spans="1:15" ht="50.1" customHeight="1" x14ac:dyDescent="0.3">
      <c r="A54" s="75">
        <v>30</v>
      </c>
      <c r="B54" s="66" t="s">
        <v>296</v>
      </c>
      <c r="C54" s="32" t="s">
        <v>129</v>
      </c>
      <c r="D54" s="31" t="s">
        <v>203</v>
      </c>
      <c r="E54" s="92" t="str">
        <f>IF(G54="NVT",DropdownAntwoord!A$3,"")</f>
        <v/>
      </c>
      <c r="F54" s="87"/>
      <c r="G54" s="73"/>
      <c r="H54" s="33">
        <v>0</v>
      </c>
      <c r="I54" s="33" t="str">
        <f>IFERROR(VLOOKUP(M54,Context!$E$5:$G$37,3),"")</f>
        <v/>
      </c>
      <c r="J54" s="33" t="str">
        <f>IFERROR(VLOOKUP(N54,Context!$E$5:$G$37,3),"")</f>
        <v/>
      </c>
      <c r="K54" s="33" t="str">
        <f>IFERROR(VLOOKUP(O54,Context!$E$5:$G$37,3),"")</f>
        <v/>
      </c>
      <c r="L54" s="33"/>
      <c r="M54" s="40"/>
      <c r="N54" s="36"/>
      <c r="O54" s="36"/>
    </row>
    <row r="55" spans="1:15" ht="89.25" customHeight="1" x14ac:dyDescent="0.3">
      <c r="A55" s="75">
        <v>31</v>
      </c>
      <c r="B55" s="66" t="s">
        <v>296</v>
      </c>
      <c r="C55" s="32" t="s">
        <v>128</v>
      </c>
      <c r="D55" s="31" t="s">
        <v>204</v>
      </c>
      <c r="E55" s="92" t="str">
        <f>IF(G55="NVT",DropdownAntwoord!A$3,"")</f>
        <v/>
      </c>
      <c r="F55" s="87"/>
      <c r="G55" s="73"/>
      <c r="H55" s="33">
        <v>0</v>
      </c>
      <c r="I55" s="33" t="str">
        <f>IFERROR(VLOOKUP(M55,Context!$E$5:$G$37,3),"")</f>
        <v/>
      </c>
      <c r="J55" s="33" t="str">
        <f>IFERROR(VLOOKUP(N55,Context!$E$5:$G$37,3),"")</f>
        <v/>
      </c>
      <c r="K55" s="33" t="str">
        <f>IFERROR(VLOOKUP(O55,Context!$E$5:$G$37,3),"")</f>
        <v/>
      </c>
      <c r="L55" s="33"/>
      <c r="M55" s="40"/>
      <c r="N55" s="36"/>
      <c r="O55" s="36"/>
    </row>
    <row r="56" spans="1:15" ht="30" customHeight="1" x14ac:dyDescent="0.3">
      <c r="A56" s="75"/>
      <c r="B56" s="36"/>
      <c r="C56" s="33"/>
      <c r="D56" s="80" t="s">
        <v>525</v>
      </c>
      <c r="E56" s="91"/>
      <c r="F56" s="95"/>
      <c r="G56" s="73" t="str">
        <f>IF(I56="Y","","NVT")</f>
        <v/>
      </c>
      <c r="H56" s="33">
        <v>0</v>
      </c>
      <c r="I56" s="33" t="str">
        <f>IFERROR(VLOOKUP(M56,Context!$E$5:$G$37,3),"")</f>
        <v>Y</v>
      </c>
      <c r="J56" s="33" t="str">
        <f>IFERROR(VLOOKUP(N56,Context!$E$5:$G$37,3),"")</f>
        <v/>
      </c>
      <c r="K56" s="33" t="str">
        <f>IFERROR(VLOOKUP(O56,Context!$E$5:$G$37,3),"")</f>
        <v/>
      </c>
      <c r="L56" s="33"/>
      <c r="M56" s="36" t="s">
        <v>396</v>
      </c>
      <c r="N56" s="36"/>
      <c r="O56" s="36"/>
    </row>
    <row r="57" spans="1:15" ht="51" customHeight="1" x14ac:dyDescent="0.3">
      <c r="A57" s="75">
        <v>32</v>
      </c>
      <c r="B57" s="36"/>
      <c r="C57" s="34" t="s">
        <v>386</v>
      </c>
      <c r="D57" s="31" t="s">
        <v>205</v>
      </c>
      <c r="E57" s="92" t="str">
        <f>IF(G57="NVT",DropdownAntwoord!A$3,"")</f>
        <v/>
      </c>
      <c r="F57" s="87"/>
      <c r="G57" s="73" t="str">
        <f>IF(I57="N","NVT","")</f>
        <v/>
      </c>
      <c r="H57" s="33">
        <v>1</v>
      </c>
      <c r="I57" s="33" t="str">
        <f>IFERROR(VLOOKUP(M57,Context!$E$5:$G$37,3),"")</f>
        <v>Y</v>
      </c>
      <c r="J57" s="33" t="str">
        <f>IFERROR(VLOOKUP(N57,Context!$E$5:$G$37,3),"")</f>
        <v/>
      </c>
      <c r="K57" s="33" t="str">
        <f>IFERROR(VLOOKUP(O57,Context!$E$5:$G$37,3),"")</f>
        <v/>
      </c>
      <c r="L57" s="33"/>
      <c r="M57" s="36" t="s">
        <v>396</v>
      </c>
      <c r="N57" s="36"/>
      <c r="O57" s="36"/>
    </row>
    <row r="58" spans="1:15" ht="50.1" customHeight="1" x14ac:dyDescent="0.3">
      <c r="A58" s="75">
        <v>33</v>
      </c>
      <c r="B58" s="36"/>
      <c r="C58" s="34" t="s">
        <v>386</v>
      </c>
      <c r="D58" s="31" t="s">
        <v>206</v>
      </c>
      <c r="E58" s="92" t="str">
        <f>IF(G58="NVT",DropdownAntwoord!A$3,"")</f>
        <v/>
      </c>
      <c r="F58" s="87"/>
      <c r="G58" s="73" t="str">
        <f>IF(I58="N","NVT","")</f>
        <v/>
      </c>
      <c r="H58" s="33">
        <v>1</v>
      </c>
      <c r="I58" s="33" t="str">
        <f>IFERROR(VLOOKUP(M58,Context!$E$5:$G$37,3),"")</f>
        <v>Y</v>
      </c>
      <c r="J58" s="33" t="str">
        <f>IFERROR(VLOOKUP(N58,Context!$E$5:$G$37,3),"")</f>
        <v/>
      </c>
      <c r="K58" s="33" t="str">
        <f>IFERROR(VLOOKUP(O58,Context!$E$5:$G$37,3),"")</f>
        <v/>
      </c>
      <c r="L58" s="33"/>
      <c r="M58" s="36" t="s">
        <v>396</v>
      </c>
      <c r="N58" s="36"/>
      <c r="O58" s="36"/>
    </row>
    <row r="59" spans="1:15" s="29" customFormat="1" ht="30" customHeight="1" x14ac:dyDescent="0.3">
      <c r="A59" s="74" t="s">
        <v>502</v>
      </c>
      <c r="B59" s="36"/>
      <c r="C59" s="35"/>
      <c r="D59" s="79" t="s">
        <v>125</v>
      </c>
      <c r="E59" s="63"/>
      <c r="F59" s="94"/>
      <c r="G59" s="73"/>
      <c r="H59" s="35">
        <v>0</v>
      </c>
      <c r="I59" s="33" t="str">
        <f>IFERROR(VLOOKUP(M59,Context!$E$5:$G$37,3),"")</f>
        <v/>
      </c>
      <c r="J59" s="33" t="str">
        <f>IFERROR(VLOOKUP(N59,Context!$E$5:$G$37,3),"")</f>
        <v/>
      </c>
      <c r="K59" s="33" t="str">
        <f>IFERROR(VLOOKUP(O59,Context!$E$5:$G$37,3),"")</f>
        <v/>
      </c>
      <c r="L59" s="35"/>
      <c r="M59" s="39"/>
      <c r="N59" s="39"/>
      <c r="O59" s="39"/>
    </row>
    <row r="60" spans="1:15" ht="30" customHeight="1" x14ac:dyDescent="0.3">
      <c r="A60" s="75"/>
      <c r="B60" s="36"/>
      <c r="C60" s="33"/>
      <c r="D60" s="80" t="s">
        <v>441</v>
      </c>
      <c r="E60" s="91"/>
      <c r="F60" s="95"/>
      <c r="G60" s="73"/>
      <c r="H60" s="35">
        <v>0</v>
      </c>
      <c r="I60" s="33" t="str">
        <f>IFERROR(VLOOKUP(M60,Context!$E$5:$G$37,3),"")</f>
        <v/>
      </c>
      <c r="J60" s="33" t="str">
        <f>IFERROR(VLOOKUP(N60,Context!$E$5:$G$37,3),"")</f>
        <v/>
      </c>
      <c r="K60" s="33" t="str">
        <f>IFERROR(VLOOKUP(O60,Context!$E$5:$G$37,3),"")</f>
        <v/>
      </c>
      <c r="L60" s="35"/>
      <c r="M60" s="36"/>
      <c r="N60" s="36"/>
      <c r="O60" s="36"/>
    </row>
    <row r="61" spans="1:15" ht="39.75" customHeight="1" x14ac:dyDescent="0.3">
      <c r="A61" s="75">
        <v>34</v>
      </c>
      <c r="B61" s="66" t="s">
        <v>301</v>
      </c>
      <c r="C61" s="32" t="s">
        <v>122</v>
      </c>
      <c r="D61" s="31" t="s">
        <v>209</v>
      </c>
      <c r="E61" s="92" t="str">
        <f>IF(G61="NVT",DropdownAntwoord!A$3,"")</f>
        <v/>
      </c>
      <c r="F61" s="87"/>
      <c r="G61" s="73"/>
      <c r="H61" s="35">
        <v>0</v>
      </c>
      <c r="I61" s="33" t="str">
        <f>IFERROR(VLOOKUP(M61,Context!$E$5:$G$37,3),"")</f>
        <v/>
      </c>
      <c r="J61" s="33" t="str">
        <f>IFERROR(VLOOKUP(N61,Context!$E$5:$G$37,3),"")</f>
        <v/>
      </c>
      <c r="K61" s="33" t="str">
        <f>IFERROR(VLOOKUP(O61,Context!$E$5:$G$37,3),"")</f>
        <v/>
      </c>
      <c r="L61" s="35"/>
      <c r="M61" s="40"/>
      <c r="N61" s="36"/>
      <c r="O61" s="36"/>
    </row>
    <row r="62" spans="1:15" ht="60.75" customHeight="1" x14ac:dyDescent="0.3">
      <c r="A62" s="75">
        <v>35</v>
      </c>
      <c r="B62" s="66" t="s">
        <v>301</v>
      </c>
      <c r="C62" s="32" t="s">
        <v>121</v>
      </c>
      <c r="D62" s="31" t="s">
        <v>210</v>
      </c>
      <c r="E62" s="92" t="str">
        <f>IF(G62="NVT",DropdownAntwoord!A$3,"")</f>
        <v/>
      </c>
      <c r="F62" s="87"/>
      <c r="G62" s="73"/>
      <c r="H62" s="35">
        <v>0</v>
      </c>
      <c r="I62" s="33" t="str">
        <f>IFERROR(VLOOKUP(M62,Context!$E$5:$G$37,3),"")</f>
        <v/>
      </c>
      <c r="J62" s="33" t="str">
        <f>IFERROR(VLOOKUP(N62,Context!$E$5:$G$37,3),"")</f>
        <v/>
      </c>
      <c r="K62" s="33" t="str">
        <f>IFERROR(VLOOKUP(O62,Context!$E$5:$G$37,3),"")</f>
        <v/>
      </c>
      <c r="L62" s="35"/>
      <c r="M62" s="40"/>
      <c r="N62" s="36"/>
      <c r="O62" s="36"/>
    </row>
    <row r="63" spans="1:15" ht="50.1" customHeight="1" x14ac:dyDescent="0.3">
      <c r="A63" s="75">
        <v>36</v>
      </c>
      <c r="B63" s="66" t="s">
        <v>301</v>
      </c>
      <c r="C63" s="32" t="s">
        <v>120</v>
      </c>
      <c r="D63" s="31" t="s">
        <v>119</v>
      </c>
      <c r="E63" s="92" t="str">
        <f>IF(G63="NVT",DropdownAntwoord!A$3,"")</f>
        <v/>
      </c>
      <c r="F63" s="87"/>
      <c r="G63" s="73"/>
      <c r="H63" s="35">
        <v>0</v>
      </c>
      <c r="I63" s="33" t="str">
        <f>IFERROR(VLOOKUP(M63,Context!$E$5:$G$37,3),"")</f>
        <v/>
      </c>
      <c r="J63" s="33" t="str">
        <f>IFERROR(VLOOKUP(N63,Context!$E$5:$G$37,3),"")</f>
        <v/>
      </c>
      <c r="K63" s="33" t="str">
        <f>IFERROR(VLOOKUP(O63,Context!$E$5:$G$37,3),"")</f>
        <v/>
      </c>
      <c r="L63" s="35"/>
      <c r="M63" s="40"/>
      <c r="N63" s="36"/>
      <c r="O63" s="36"/>
    </row>
    <row r="64" spans="1:15" ht="50.1" customHeight="1" x14ac:dyDescent="0.3">
      <c r="A64" s="75">
        <v>37</v>
      </c>
      <c r="B64" s="66" t="s">
        <v>301</v>
      </c>
      <c r="C64" s="32" t="s">
        <v>118</v>
      </c>
      <c r="D64" s="31" t="s">
        <v>211</v>
      </c>
      <c r="E64" s="92" t="str">
        <f>IF(G64="NVT",DropdownAntwoord!A$3,"")</f>
        <v/>
      </c>
      <c r="F64" s="87"/>
      <c r="G64" s="73"/>
      <c r="H64" s="35">
        <v>0</v>
      </c>
      <c r="I64" s="33" t="str">
        <f>IFERROR(VLOOKUP(M64,Context!$E$5:$G$37,3),"")</f>
        <v/>
      </c>
      <c r="J64" s="33" t="str">
        <f>IFERROR(VLOOKUP(N64,Context!$E$5:$G$37,3),"")</f>
        <v/>
      </c>
      <c r="K64" s="33" t="str">
        <f>IFERROR(VLOOKUP(O64,Context!$E$5:$G$37,3),"")</f>
        <v/>
      </c>
      <c r="L64" s="35"/>
      <c r="M64" s="40"/>
      <c r="N64" s="36"/>
      <c r="O64" s="36"/>
    </row>
    <row r="65" spans="1:15" ht="51" customHeight="1" x14ac:dyDescent="0.3">
      <c r="A65" s="75">
        <v>38</v>
      </c>
      <c r="B65" s="66" t="s">
        <v>291</v>
      </c>
      <c r="C65" s="32" t="s">
        <v>143</v>
      </c>
      <c r="D65" s="31" t="s">
        <v>196</v>
      </c>
      <c r="E65" s="92" t="str">
        <f>IF(G65="NVT",DropdownAntwoord!A$3,"")</f>
        <v/>
      </c>
      <c r="F65" s="87"/>
      <c r="G65" s="73"/>
      <c r="H65" s="33">
        <v>0</v>
      </c>
      <c r="I65" s="33" t="str">
        <f>IFERROR(VLOOKUP(M65,Context!$E$5:$G$37,3),"")</f>
        <v/>
      </c>
      <c r="J65" s="33" t="str">
        <f>IFERROR(VLOOKUP(N65,Context!$E$5:$G$37,3),"")</f>
        <v/>
      </c>
      <c r="K65" s="33" t="str">
        <f>IFERROR(VLOOKUP(O65,Context!$E$5:$G$37,3),"")</f>
        <v/>
      </c>
      <c r="L65" s="33"/>
      <c r="M65" s="40"/>
      <c r="N65" s="36"/>
      <c r="O65" s="36"/>
    </row>
    <row r="66" spans="1:15" ht="76.5" customHeight="1" x14ac:dyDescent="0.3">
      <c r="A66" s="75">
        <v>39</v>
      </c>
      <c r="B66" s="66" t="s">
        <v>292</v>
      </c>
      <c r="C66" s="32" t="s">
        <v>142</v>
      </c>
      <c r="D66" s="31" t="s">
        <v>141</v>
      </c>
      <c r="E66" s="92" t="str">
        <f>IF(G66="NVT",DropdownAntwoord!A$3,"")</f>
        <v/>
      </c>
      <c r="F66" s="87"/>
      <c r="G66" s="73"/>
      <c r="H66" s="33">
        <v>0</v>
      </c>
      <c r="I66" s="33" t="str">
        <f>IFERROR(VLOOKUP(M66,Context!$E$5:$G$37,3),"")</f>
        <v/>
      </c>
      <c r="J66" s="33" t="str">
        <f>IFERROR(VLOOKUP(N66,Context!$E$5:$G$37,3),"")</f>
        <v/>
      </c>
      <c r="K66" s="33" t="str">
        <f>IFERROR(VLOOKUP(O66,Context!$E$5:$G$37,3),"")</f>
        <v/>
      </c>
      <c r="L66" s="33"/>
      <c r="M66" s="40"/>
      <c r="N66" s="36"/>
      <c r="O66" s="36"/>
    </row>
    <row r="67" spans="1:15" ht="50.1" customHeight="1" x14ac:dyDescent="0.3">
      <c r="A67" s="75">
        <v>40</v>
      </c>
      <c r="B67" s="66" t="s">
        <v>292</v>
      </c>
      <c r="C67" s="32" t="s">
        <v>140</v>
      </c>
      <c r="D67" s="31" t="s">
        <v>139</v>
      </c>
      <c r="E67" s="92" t="str">
        <f>IF(G67="NVT",DropdownAntwoord!A$3,"")</f>
        <v/>
      </c>
      <c r="F67" s="87"/>
      <c r="G67" s="73"/>
      <c r="H67" s="33">
        <v>0</v>
      </c>
      <c r="I67" s="33" t="str">
        <f>IFERROR(VLOOKUP(M67,Context!$E$5:$G$37,3),"")</f>
        <v/>
      </c>
      <c r="J67" s="33" t="str">
        <f>IFERROR(VLOOKUP(N67,Context!$E$5:$G$37,3),"")</f>
        <v/>
      </c>
      <c r="K67" s="33" t="str">
        <f>IFERROR(VLOOKUP(O67,Context!$E$5:$G$37,3),"")</f>
        <v/>
      </c>
      <c r="L67" s="33"/>
      <c r="M67" s="40"/>
      <c r="N67" s="36"/>
      <c r="O67" s="36"/>
    </row>
    <row r="68" spans="1:15" ht="30" customHeight="1" x14ac:dyDescent="0.3">
      <c r="A68" s="75"/>
      <c r="B68" s="36"/>
      <c r="C68" s="33"/>
      <c r="D68" s="80" t="s">
        <v>442</v>
      </c>
      <c r="E68" s="91"/>
      <c r="F68" s="95"/>
      <c r="G68" s="73"/>
      <c r="H68" s="35">
        <v>0</v>
      </c>
      <c r="I68" s="33" t="str">
        <f>IFERROR(VLOOKUP(M68,Context!$E$5:$G$37,3),"")</f>
        <v/>
      </c>
      <c r="J68" s="33" t="str">
        <f>IFERROR(VLOOKUP(N68,Context!$E$5:$G$37,3),"")</f>
        <v/>
      </c>
      <c r="K68" s="33" t="str">
        <f>IFERROR(VLOOKUP(O68,Context!$E$5:$G$37,3),"")</f>
        <v/>
      </c>
      <c r="L68" s="35"/>
      <c r="M68" s="36"/>
      <c r="N68" s="36"/>
      <c r="O68" s="36"/>
    </row>
    <row r="69" spans="1:15" ht="50.1" customHeight="1" x14ac:dyDescent="0.3">
      <c r="A69" s="75">
        <v>41</v>
      </c>
      <c r="B69" s="66" t="s">
        <v>299</v>
      </c>
      <c r="C69" s="32" t="s">
        <v>124</v>
      </c>
      <c r="D69" s="31" t="s">
        <v>208</v>
      </c>
      <c r="E69" s="92" t="str">
        <f>IF(G69="NVT",DropdownAntwoord!A$3,"")</f>
        <v/>
      </c>
      <c r="F69" s="87"/>
      <c r="G69" s="73"/>
      <c r="H69" s="35">
        <v>0</v>
      </c>
      <c r="I69" s="33" t="str">
        <f>IFERROR(VLOOKUP(M69,Context!$E$5:$G$37,3),"")</f>
        <v/>
      </c>
      <c r="J69" s="33" t="str">
        <f>IFERROR(VLOOKUP(N69,Context!$E$5:$G$37,3),"")</f>
        <v/>
      </c>
      <c r="K69" s="33" t="str">
        <f>IFERROR(VLOOKUP(O69,Context!$E$5:$G$37,3),"")</f>
        <v/>
      </c>
      <c r="L69" s="35"/>
      <c r="M69" s="40"/>
      <c r="N69" s="36"/>
      <c r="O69" s="36"/>
    </row>
    <row r="70" spans="1:15" ht="50.1" customHeight="1" x14ac:dyDescent="0.3">
      <c r="A70" s="75">
        <v>42</v>
      </c>
      <c r="B70" s="66" t="s">
        <v>301</v>
      </c>
      <c r="C70" s="32" t="s">
        <v>117</v>
      </c>
      <c r="D70" s="31" t="s">
        <v>212</v>
      </c>
      <c r="E70" s="92" t="str">
        <f>IF(G70="NVT",DropdownAntwoord!A$3,"")</f>
        <v/>
      </c>
      <c r="F70" s="87"/>
      <c r="G70" s="73"/>
      <c r="H70" s="35">
        <v>0</v>
      </c>
      <c r="I70" s="33" t="str">
        <f>IFERROR(VLOOKUP(M70,Context!$E$5:$G$37,3),"")</f>
        <v/>
      </c>
      <c r="J70" s="33" t="str">
        <f>IFERROR(VLOOKUP(N70,Context!$E$5:$G$37,3),"")</f>
        <v/>
      </c>
      <c r="K70" s="33" t="str">
        <f>IFERROR(VLOOKUP(O70,Context!$E$5:$G$37,3),"")</f>
        <v/>
      </c>
      <c r="L70" s="35"/>
      <c r="M70" s="40"/>
      <c r="N70" s="36"/>
      <c r="O70" s="36"/>
    </row>
    <row r="71" spans="1:15" ht="68.25" customHeight="1" x14ac:dyDescent="0.3">
      <c r="A71" s="75">
        <v>43</v>
      </c>
      <c r="B71" s="66" t="s">
        <v>300</v>
      </c>
      <c r="C71" s="32" t="s">
        <v>116</v>
      </c>
      <c r="D71" s="31" t="s">
        <v>213</v>
      </c>
      <c r="E71" s="92" t="str">
        <f>IF(G71="NVT",DropdownAntwoord!A$3,"")</f>
        <v/>
      </c>
      <c r="F71" s="87"/>
      <c r="G71" s="73"/>
      <c r="H71" s="35">
        <v>0</v>
      </c>
      <c r="I71" s="33" t="str">
        <f>IFERROR(VLOOKUP(M71,Context!$E$5:$G$37,3),"")</f>
        <v/>
      </c>
      <c r="J71" s="33" t="str">
        <f>IFERROR(VLOOKUP(N71,Context!$E$5:$G$37,3),"")</f>
        <v/>
      </c>
      <c r="K71" s="33" t="str">
        <f>IFERROR(VLOOKUP(O71,Context!$E$5:$G$37,3),"")</f>
        <v/>
      </c>
      <c r="L71" s="35"/>
      <c r="M71" s="40"/>
      <c r="N71" s="36"/>
      <c r="O71" s="36"/>
    </row>
    <row r="72" spans="1:15" ht="50.1" customHeight="1" x14ac:dyDescent="0.3">
      <c r="A72" s="75">
        <v>44</v>
      </c>
      <c r="B72" s="66" t="s">
        <v>289</v>
      </c>
      <c r="C72" s="32" t="s">
        <v>144</v>
      </c>
      <c r="D72" s="31" t="s">
        <v>194</v>
      </c>
      <c r="E72" s="92" t="str">
        <f>IF(G72="NVT",DropdownAntwoord!A$3,"")</f>
        <v/>
      </c>
      <c r="F72" s="87"/>
      <c r="G72" s="73"/>
      <c r="H72" s="33">
        <v>0</v>
      </c>
      <c r="I72" s="33" t="str">
        <f>IFERROR(VLOOKUP(M72,Context!$E$5:$G$37,3),"")</f>
        <v/>
      </c>
      <c r="J72" s="33" t="str">
        <f>IFERROR(VLOOKUP(N72,Context!$E$5:$G$37,3),"")</f>
        <v/>
      </c>
      <c r="K72" s="33" t="str">
        <f>IFERROR(VLOOKUP(O72,Context!$E$5:$G$37,3),"")</f>
        <v/>
      </c>
      <c r="L72" s="33"/>
      <c r="M72" s="40"/>
      <c r="N72" s="36"/>
      <c r="O72" s="36"/>
    </row>
    <row r="73" spans="1:15" ht="50.1" customHeight="1" x14ac:dyDescent="0.3">
      <c r="A73" s="75">
        <v>45</v>
      </c>
      <c r="B73" s="66" t="s">
        <v>290</v>
      </c>
      <c r="C73" s="32" t="s">
        <v>131</v>
      </c>
      <c r="D73" s="31" t="s">
        <v>195</v>
      </c>
      <c r="E73" s="92" t="str">
        <f>IF(G73="NVT",DropdownAntwoord!A$3,"")</f>
        <v/>
      </c>
      <c r="F73" s="87"/>
      <c r="G73" s="73"/>
      <c r="H73" s="33">
        <v>0</v>
      </c>
      <c r="I73" s="33" t="str">
        <f>IFERROR(VLOOKUP(M73,Context!$E$5:$G$37,3),"")</f>
        <v/>
      </c>
      <c r="J73" s="33" t="str">
        <f>IFERROR(VLOOKUP(N73,Context!$E$5:$G$37,3),"")</f>
        <v/>
      </c>
      <c r="K73" s="33" t="str">
        <f>IFERROR(VLOOKUP(O73,Context!$E$5:$G$37,3),"")</f>
        <v/>
      </c>
      <c r="L73" s="33"/>
      <c r="M73" s="40"/>
      <c r="N73" s="36"/>
      <c r="O73" s="36"/>
    </row>
    <row r="74" spans="1:15" ht="50.1" customHeight="1" x14ac:dyDescent="0.3">
      <c r="A74" s="75">
        <v>46</v>
      </c>
      <c r="B74" s="66" t="s">
        <v>292</v>
      </c>
      <c r="C74" s="32" t="s">
        <v>138</v>
      </c>
      <c r="D74" s="31" t="s">
        <v>197</v>
      </c>
      <c r="E74" s="92" t="str">
        <f>IF(G74="NVT",DropdownAntwoord!A$3,"")</f>
        <v/>
      </c>
      <c r="F74" s="87"/>
      <c r="G74" s="73"/>
      <c r="H74" s="33">
        <v>0</v>
      </c>
      <c r="I74" s="33" t="str">
        <f>IFERROR(VLOOKUP(M74,Context!$E$5:$G$37,3),"")</f>
        <v/>
      </c>
      <c r="J74" s="33" t="str">
        <f>IFERROR(VLOOKUP(N74,Context!$E$5:$G$37,3),"")</f>
        <v/>
      </c>
      <c r="K74" s="33" t="str">
        <f>IFERROR(VLOOKUP(O74,Context!$E$5:$G$37,3),"")</f>
        <v/>
      </c>
      <c r="L74" s="33"/>
      <c r="M74" s="40"/>
      <c r="N74" s="36"/>
      <c r="O74" s="36"/>
    </row>
    <row r="75" spans="1:15" s="29" customFormat="1" ht="30" customHeight="1" x14ac:dyDescent="0.3">
      <c r="A75" s="74" t="s">
        <v>503</v>
      </c>
      <c r="B75" s="36"/>
      <c r="C75" s="35"/>
      <c r="D75" s="79" t="s">
        <v>115</v>
      </c>
      <c r="E75" s="63"/>
      <c r="F75" s="94"/>
      <c r="G75" s="73" t="str">
        <f>IF(I75="Y","","NVT")</f>
        <v/>
      </c>
      <c r="H75" s="35">
        <v>0</v>
      </c>
      <c r="I75" s="33" t="str">
        <f>IFERROR(VLOOKUP(M75,Context!$E$5:$G$37,3),"")</f>
        <v>Y</v>
      </c>
      <c r="J75" s="33" t="str">
        <f>IFERROR(VLOOKUP(N75,Context!$E$5:$G$37,3),"")</f>
        <v/>
      </c>
      <c r="K75" s="33" t="str">
        <f>IFERROR(VLOOKUP(O75,Context!$E$5:$G$37,3),"")</f>
        <v/>
      </c>
      <c r="L75" s="35"/>
      <c r="M75" s="39" t="s">
        <v>406</v>
      </c>
      <c r="O75" s="39"/>
    </row>
    <row r="76" spans="1:15" ht="30" customHeight="1" x14ac:dyDescent="0.3">
      <c r="A76" s="75"/>
      <c r="B76" s="36"/>
      <c r="C76" s="33"/>
      <c r="D76" s="80" t="s">
        <v>443</v>
      </c>
      <c r="E76" s="91"/>
      <c r="F76" s="95"/>
      <c r="G76" s="73"/>
      <c r="H76" s="33">
        <v>0</v>
      </c>
      <c r="I76" s="33" t="str">
        <f>IFERROR(VLOOKUP(M76,Context!$E$5:$G$37,3),"")</f>
        <v/>
      </c>
      <c r="J76" s="33" t="str">
        <f>IFERROR(VLOOKUP(N76,Context!$E$5:$G$37,3),"")</f>
        <v/>
      </c>
      <c r="K76" s="33" t="str">
        <f>IFERROR(VLOOKUP(O76,Context!$E$5:$G$37,3),"")</f>
        <v/>
      </c>
      <c r="L76" s="33"/>
      <c r="M76" s="36"/>
      <c r="N76" s="36"/>
      <c r="O76" s="36"/>
    </row>
    <row r="77" spans="1:15" ht="50.1" customHeight="1" x14ac:dyDescent="0.3">
      <c r="A77" s="75">
        <v>47</v>
      </c>
      <c r="B77" s="66" t="s">
        <v>288</v>
      </c>
      <c r="C77" s="32" t="s">
        <v>114</v>
      </c>
      <c r="D77" s="31" t="s">
        <v>214</v>
      </c>
      <c r="E77" s="92" t="str">
        <f>IF(G77="NVT",DropdownAntwoord!A$3,"")</f>
        <v/>
      </c>
      <c r="F77" s="87"/>
      <c r="G77" s="73" t="str">
        <f>IF(I77="Y","","NVT")</f>
        <v/>
      </c>
      <c r="H77" s="35">
        <v>1</v>
      </c>
      <c r="I77" s="33" t="str">
        <f>IFERROR(VLOOKUP(M77,Context!$E$5:$G$37,3),"")</f>
        <v>Y</v>
      </c>
      <c r="J77" s="33" t="str">
        <f>IFERROR(VLOOKUP(N77,Context!$E$5:$G$37,3),"")</f>
        <v/>
      </c>
      <c r="K77" s="33" t="str">
        <f>IFERROR(VLOOKUP(O77,Context!$E$5:$G$37,3),"")</f>
        <v/>
      </c>
      <c r="L77" s="35"/>
      <c r="M77" s="40" t="s">
        <v>406</v>
      </c>
      <c r="N77" s="36"/>
      <c r="O77" s="36"/>
    </row>
    <row r="78" spans="1:15" ht="50.1" customHeight="1" x14ac:dyDescent="0.3">
      <c r="A78" s="75">
        <v>48</v>
      </c>
      <c r="B78" s="66" t="s">
        <v>288</v>
      </c>
      <c r="C78" s="32" t="s">
        <v>113</v>
      </c>
      <c r="D78" s="31" t="s">
        <v>215</v>
      </c>
      <c r="E78" s="92" t="str">
        <f>IF(G78="NVT",DropdownAntwoord!A$3,"")</f>
        <v/>
      </c>
      <c r="F78" s="87"/>
      <c r="G78" s="73" t="str">
        <f>IF(I78="Y","","NVT")</f>
        <v/>
      </c>
      <c r="H78" s="33">
        <v>1</v>
      </c>
      <c r="I78" s="33" t="str">
        <f>IFERROR(VLOOKUP(M78,Context!$E$5:$G$37,3),"")</f>
        <v>Y</v>
      </c>
      <c r="J78" s="33" t="str">
        <f>IFERROR(VLOOKUP(N78,Context!$E$5:$G$37,3),"")</f>
        <v/>
      </c>
      <c r="K78" s="33" t="str">
        <f>IFERROR(VLOOKUP(O78,Context!$E$5:$G$37,3),"")</f>
        <v/>
      </c>
      <c r="L78" s="33"/>
      <c r="M78" s="40" t="s">
        <v>406</v>
      </c>
      <c r="N78" s="36"/>
      <c r="O78" s="36"/>
    </row>
    <row r="79" spans="1:15" ht="50.1" customHeight="1" x14ac:dyDescent="0.3">
      <c r="A79" s="75">
        <v>49</v>
      </c>
      <c r="B79" s="66" t="s">
        <v>288</v>
      </c>
      <c r="C79" s="32" t="s">
        <v>112</v>
      </c>
      <c r="D79" s="31" t="s">
        <v>173</v>
      </c>
      <c r="E79" s="92" t="str">
        <f>IF(G79="NVT",DropdownAntwoord!A$3,"")</f>
        <v/>
      </c>
      <c r="F79" s="87"/>
      <c r="G79" s="73" t="str">
        <f>IF(I79="Y","","NVT")</f>
        <v/>
      </c>
      <c r="H79" s="35">
        <v>1</v>
      </c>
      <c r="I79" s="33" t="str">
        <f>IFERROR(VLOOKUP(M79,Context!$E$5:$G$37,3),"")</f>
        <v>Y</v>
      </c>
      <c r="J79" s="33" t="str">
        <f>IFERROR(VLOOKUP(N79,Context!$E$5:$G$37,3),"")</f>
        <v/>
      </c>
      <c r="K79" s="33" t="str">
        <f>IFERROR(VLOOKUP(O79,Context!$E$5:$G$37,3),"")</f>
        <v/>
      </c>
      <c r="L79" s="35"/>
      <c r="M79" s="40" t="s">
        <v>406</v>
      </c>
      <c r="N79" s="36"/>
      <c r="O79" s="36"/>
    </row>
    <row r="80" spans="1:15" ht="50.1" customHeight="1" x14ac:dyDescent="0.3">
      <c r="A80" s="75">
        <v>50</v>
      </c>
      <c r="B80" s="66" t="s">
        <v>288</v>
      </c>
      <c r="C80" s="32" t="s">
        <v>110</v>
      </c>
      <c r="D80" s="31" t="s">
        <v>172</v>
      </c>
      <c r="E80" s="92" t="str">
        <f>IF(G80="NVT",DropdownAntwoord!A$3,"")</f>
        <v/>
      </c>
      <c r="F80" s="87"/>
      <c r="G80" s="73" t="str">
        <f>IF(I80="Y","","NVT")</f>
        <v/>
      </c>
      <c r="H80" s="35">
        <v>1</v>
      </c>
      <c r="I80" s="33" t="str">
        <f>IFERROR(VLOOKUP(M80,Context!$E$5:$G$37,3),"")</f>
        <v>Y</v>
      </c>
      <c r="J80" s="33" t="str">
        <f>IFERROR(VLOOKUP(N80,Context!$E$5:$G$37,3),"")</f>
        <v/>
      </c>
      <c r="K80" s="33" t="str">
        <f>IFERROR(VLOOKUP(O80,Context!$E$5:$G$37,3),"")</f>
        <v/>
      </c>
      <c r="L80" s="35"/>
      <c r="M80" s="40" t="s">
        <v>406</v>
      </c>
      <c r="N80" s="36"/>
      <c r="O80" s="36"/>
    </row>
    <row r="81" spans="1:16" ht="30" customHeight="1" x14ac:dyDescent="0.3">
      <c r="A81" s="75"/>
      <c r="B81" s="36"/>
      <c r="C81" s="33"/>
      <c r="D81" s="80" t="s">
        <v>444</v>
      </c>
      <c r="E81" s="91"/>
      <c r="F81" s="95"/>
      <c r="G81" s="73" t="str">
        <f>IF(AND(I81="N",J81="N"),"","NVT")</f>
        <v>NVT</v>
      </c>
      <c r="H81" s="33">
        <v>2</v>
      </c>
      <c r="I81" s="33" t="str">
        <f>IFERROR(VLOOKUP(M81,Context!$E$5:$G$37,3),"")</f>
        <v>Y</v>
      </c>
      <c r="J81" s="33" t="str">
        <f>IFERROR(VLOOKUP(N81,Context!$E$5:$G$37,3),"")</f>
        <v>Y</v>
      </c>
      <c r="K81" s="33" t="str">
        <f>IFERROR(VLOOKUP(O81,Context!$E$5:$G$37,3),"")</f>
        <v/>
      </c>
      <c r="L81" s="33"/>
      <c r="M81" s="36" t="s">
        <v>406</v>
      </c>
      <c r="N81" s="36" t="s">
        <v>407</v>
      </c>
      <c r="O81" s="36"/>
    </row>
    <row r="82" spans="1:16" ht="63.75" customHeight="1" x14ac:dyDescent="0.3">
      <c r="A82" s="75">
        <v>51</v>
      </c>
      <c r="B82" s="66" t="s">
        <v>288</v>
      </c>
      <c r="C82" s="32" t="s">
        <v>111</v>
      </c>
      <c r="D82" s="31" t="s">
        <v>216</v>
      </c>
      <c r="E82" s="92" t="str">
        <f>IF(G82="NVT",DropdownAntwoord!A$3,"")</f>
        <v/>
      </c>
      <c r="F82" s="87"/>
      <c r="G82" s="73" t="str">
        <f>IF(AND(I82="N",J82="N"),"NVT","")</f>
        <v/>
      </c>
      <c r="H82" s="35">
        <v>2</v>
      </c>
      <c r="I82" s="33" t="str">
        <f>IFERROR(VLOOKUP(M82,Context!$E$5:$G$37,3),"")</f>
        <v>Y</v>
      </c>
      <c r="J82" s="33" t="str">
        <f>IFERROR(VLOOKUP(N82,Context!$E$5:$G$37,3),"")</f>
        <v>Y</v>
      </c>
      <c r="K82" s="33" t="str">
        <f>IFERROR(VLOOKUP(O82,Context!$E$5:$G$37,3),"")</f>
        <v/>
      </c>
      <c r="L82" s="35"/>
      <c r="M82" s="40" t="s">
        <v>406</v>
      </c>
      <c r="N82" s="36" t="s">
        <v>407</v>
      </c>
      <c r="O82" s="36"/>
    </row>
    <row r="83" spans="1:16" ht="50.1" customHeight="1" x14ac:dyDescent="0.3">
      <c r="A83" s="75">
        <v>52</v>
      </c>
      <c r="B83" s="66" t="s">
        <v>288</v>
      </c>
      <c r="C83" s="32" t="s">
        <v>110</v>
      </c>
      <c r="D83" s="31" t="s">
        <v>217</v>
      </c>
      <c r="E83" s="92" t="str">
        <f>IF(G83="NVT",DropdownAntwoord!A$3,"")</f>
        <v/>
      </c>
      <c r="F83" s="87"/>
      <c r="G83" s="73" t="str">
        <f>IF(AND(I83="N",J83="N"),"NVT","")</f>
        <v/>
      </c>
      <c r="H83" s="33">
        <v>2</v>
      </c>
      <c r="I83" s="33" t="str">
        <f>IFERROR(VLOOKUP(M83,Context!$E$5:$G$37,3),"")</f>
        <v>Y</v>
      </c>
      <c r="J83" s="33" t="str">
        <f>IFERROR(VLOOKUP(N83,Context!$E$5:$G$37,3),"")</f>
        <v>Y</v>
      </c>
      <c r="K83" s="33" t="str">
        <f>IFERROR(VLOOKUP(O83,Context!$E$5:$G$37,3),"")</f>
        <v/>
      </c>
      <c r="L83" s="33"/>
      <c r="M83" s="40" t="s">
        <v>406</v>
      </c>
      <c r="N83" s="36" t="s">
        <v>407</v>
      </c>
      <c r="O83" s="36"/>
    </row>
    <row r="84" spans="1:16" ht="50.1" customHeight="1" x14ac:dyDescent="0.3">
      <c r="A84" s="75">
        <v>53</v>
      </c>
      <c r="B84" s="66" t="s">
        <v>288</v>
      </c>
      <c r="C84" s="32" t="s">
        <v>109</v>
      </c>
      <c r="D84" s="31" t="s">
        <v>218</v>
      </c>
      <c r="E84" s="92" t="str">
        <f>IF(G84="NVT",DropdownAntwoord!A$3,"")</f>
        <v/>
      </c>
      <c r="F84" s="87"/>
      <c r="G84" s="73" t="str">
        <f>IF(AND(I84="N",J84="N"),"NVT","")</f>
        <v/>
      </c>
      <c r="H84" s="35">
        <v>2</v>
      </c>
      <c r="I84" s="33" t="str">
        <f>IFERROR(VLOOKUP(M84,Context!$E$5:$G$37,3),"")</f>
        <v>Y</v>
      </c>
      <c r="J84" s="33" t="str">
        <f>IFERROR(VLOOKUP(N84,Context!$E$5:$G$37,3),"")</f>
        <v>Y</v>
      </c>
      <c r="K84" s="33" t="str">
        <f>IFERROR(VLOOKUP(O84,Context!$E$5:$G$37,3),"")</f>
        <v/>
      </c>
      <c r="L84" s="35"/>
      <c r="M84" s="40" t="s">
        <v>406</v>
      </c>
      <c r="N84" s="36" t="s">
        <v>407</v>
      </c>
      <c r="O84" s="36"/>
    </row>
    <row r="85" spans="1:16" ht="50.1" customHeight="1" x14ac:dyDescent="0.3">
      <c r="A85" s="75">
        <v>54</v>
      </c>
      <c r="B85" s="66" t="s">
        <v>288</v>
      </c>
      <c r="C85" s="32" t="s">
        <v>108</v>
      </c>
      <c r="D85" s="31" t="s">
        <v>219</v>
      </c>
      <c r="E85" s="92" t="str">
        <f>IF(G85="NVT",DropdownAntwoord!A$3,"")</f>
        <v/>
      </c>
      <c r="F85" s="87"/>
      <c r="G85" s="73" t="str">
        <f>IF(AND(I85="N",J85="N"),"NVT","")</f>
        <v/>
      </c>
      <c r="H85" s="33">
        <v>2</v>
      </c>
      <c r="I85" s="33" t="str">
        <f>IFERROR(VLOOKUP(M85,Context!$E$5:$G$37,3),"")</f>
        <v>Y</v>
      </c>
      <c r="J85" s="33" t="str">
        <f>IFERROR(VLOOKUP(N85,Context!$E$5:$G$37,3),"")</f>
        <v>Y</v>
      </c>
      <c r="K85" s="33" t="str">
        <f>IFERROR(VLOOKUP(O85,Context!$E$5:$G$37,3),"")</f>
        <v/>
      </c>
      <c r="L85" s="33"/>
      <c r="M85" s="40" t="s">
        <v>406</v>
      </c>
      <c r="N85" s="36" t="s">
        <v>407</v>
      </c>
      <c r="O85" s="36"/>
    </row>
    <row r="86" spans="1:16" s="29" customFormat="1" ht="69" x14ac:dyDescent="0.3">
      <c r="A86" s="74" t="s">
        <v>504</v>
      </c>
      <c r="B86" s="36"/>
      <c r="C86" s="35"/>
      <c r="D86" s="79" t="s">
        <v>521</v>
      </c>
      <c r="E86" s="63"/>
      <c r="F86" s="94"/>
      <c r="G86" s="73" t="str">
        <f>IF(I86="Y","","NVT")</f>
        <v/>
      </c>
      <c r="H86" s="35">
        <v>3</v>
      </c>
      <c r="I86" s="33" t="str">
        <f>IFERROR(VLOOKUP(M86,Context!$E$5:$G$37,3),"")</f>
        <v>Y</v>
      </c>
      <c r="J86" s="33" t="str">
        <f>IFERROR(VLOOKUP(N86,Context!$E$5:$G$37,3),"")</f>
        <v>Y</v>
      </c>
      <c r="K86" s="33" t="str">
        <f>IFERROR(VLOOKUP(O86,Context!$E$5:$G$37,3),"")</f>
        <v>Y</v>
      </c>
      <c r="L86" s="35"/>
      <c r="M86" s="39" t="s">
        <v>408</v>
      </c>
      <c r="N86" s="39" t="s">
        <v>409</v>
      </c>
      <c r="O86" s="39" t="s">
        <v>410</v>
      </c>
    </row>
    <row r="87" spans="1:16" ht="30" customHeight="1" x14ac:dyDescent="0.3">
      <c r="A87" s="75"/>
      <c r="B87" s="36"/>
      <c r="C87" s="33"/>
      <c r="D87" s="80" t="s">
        <v>445</v>
      </c>
      <c r="E87" s="91"/>
      <c r="F87" s="95"/>
      <c r="G87" s="73" t="str">
        <f>IF(I87="Y","","NVT")</f>
        <v>NVT</v>
      </c>
      <c r="H87" s="33"/>
      <c r="I87" s="33" t="str">
        <f>IFERROR(VLOOKUP(M87,Context!$E$5:$G$37,3),"")</f>
        <v/>
      </c>
      <c r="J87" s="33" t="str">
        <f>IFERROR(VLOOKUP(N87,Context!$E$5:$G$37,3),"")</f>
        <v/>
      </c>
      <c r="K87" s="33" t="str">
        <f>IFERROR(VLOOKUP(O87,Context!$E$5:$G$37,3),"")</f>
        <v/>
      </c>
      <c r="L87" s="33"/>
      <c r="M87" s="36"/>
      <c r="N87" s="36"/>
      <c r="O87" s="36"/>
      <c r="P87" s="1">
        <f>COUNTBLANK(I87:K87)</f>
        <v>3</v>
      </c>
    </row>
    <row r="88" spans="1:16" ht="58.5" customHeight="1" x14ac:dyDescent="0.3">
      <c r="A88" s="75">
        <v>55</v>
      </c>
      <c r="B88" s="66" t="s">
        <v>294</v>
      </c>
      <c r="C88" s="32" t="s">
        <v>107</v>
      </c>
      <c r="D88" s="31" t="s">
        <v>106</v>
      </c>
      <c r="E88" s="92" t="str">
        <f>IF(G88="NVT",DropdownAntwoord!A$3,"")</f>
        <v/>
      </c>
      <c r="F88" s="87"/>
      <c r="G88" s="73" t="str">
        <f>IF(OR(COUNTIF(I88:K88,"Y")&gt;0,COUNTIF(I88:K88,"M")&gt;0),"","NVT")</f>
        <v/>
      </c>
      <c r="H88" s="35">
        <v>3</v>
      </c>
      <c r="I88" s="33" t="str">
        <f>IFERROR(VLOOKUP(M88,Context!$E$5:$G$37,3),"")</f>
        <v>Y</v>
      </c>
      <c r="J88" s="33" t="str">
        <f>IFERROR(VLOOKUP(N88,Context!$E$5:$G$37,3),"")</f>
        <v>Y</v>
      </c>
      <c r="K88" s="33" t="str">
        <f>IFERROR(VLOOKUP(O88,Context!$E$5:$G$37,3),"")</f>
        <v>Y</v>
      </c>
      <c r="L88" s="35"/>
      <c r="M88" s="40" t="s">
        <v>408</v>
      </c>
      <c r="N88" s="36" t="s">
        <v>409</v>
      </c>
      <c r="O88" s="39" t="s">
        <v>410</v>
      </c>
      <c r="P88" s="1">
        <f>COUNTIF(I88:K88,"M")</f>
        <v>0</v>
      </c>
    </row>
    <row r="89" spans="1:16" ht="81.75" customHeight="1" x14ac:dyDescent="0.3">
      <c r="A89" s="75">
        <v>56</v>
      </c>
      <c r="B89" s="66" t="s">
        <v>294</v>
      </c>
      <c r="C89" s="32" t="s">
        <v>105</v>
      </c>
      <c r="D89" s="31" t="s">
        <v>220</v>
      </c>
      <c r="E89" s="92" t="str">
        <f>IF(G89="NVT",DropdownAntwoord!A$3,"")</f>
        <v/>
      </c>
      <c r="F89" s="87"/>
      <c r="G89" s="73" t="str">
        <f t="shared" ref="G89:G144" si="0">IF(OR(COUNTIF(I89:K89,"Y")&gt;0,COUNTIF(I89:K89,"M")&gt;0),"","NVT")</f>
        <v/>
      </c>
      <c r="H89" s="35">
        <v>3</v>
      </c>
      <c r="I89" s="33" t="str">
        <f>IFERROR(VLOOKUP(M89,Context!$E$5:$G$37,3),"")</f>
        <v/>
      </c>
      <c r="J89" s="33" t="str">
        <f>IFERROR(VLOOKUP(N89,Context!$E$5:$G$37,3),"")</f>
        <v>Y</v>
      </c>
      <c r="K89" s="33" t="str">
        <f>IFERROR(VLOOKUP(O89,Context!$E$5:$G$37,3),"")</f>
        <v/>
      </c>
      <c r="L89" s="35"/>
      <c r="M89" s="40"/>
      <c r="N89" s="36" t="s">
        <v>409</v>
      </c>
      <c r="O89" s="39"/>
    </row>
    <row r="90" spans="1:16" ht="50.1" customHeight="1" x14ac:dyDescent="0.3">
      <c r="A90" s="75">
        <v>57</v>
      </c>
      <c r="B90" s="66" t="s">
        <v>294</v>
      </c>
      <c r="C90" s="32" t="s">
        <v>104</v>
      </c>
      <c r="D90" s="31" t="s">
        <v>221</v>
      </c>
      <c r="E90" s="92" t="str">
        <f>IF(G90="NVT",DropdownAntwoord!A$3,"")</f>
        <v/>
      </c>
      <c r="F90" s="87"/>
      <c r="G90" s="73" t="str">
        <f t="shared" si="0"/>
        <v/>
      </c>
      <c r="H90" s="35">
        <v>3</v>
      </c>
      <c r="I90" s="33" t="str">
        <f>IFERROR(VLOOKUP(M90,Context!$E$5:$G$37,3),"")</f>
        <v/>
      </c>
      <c r="J90" s="33" t="str">
        <f>IFERROR(VLOOKUP(N90,Context!$E$5:$G$37,3),"")</f>
        <v>Y</v>
      </c>
      <c r="K90" s="33" t="str">
        <f>IFERROR(VLOOKUP(O90,Context!$E$5:$G$37,3),"")</f>
        <v/>
      </c>
      <c r="L90" s="33"/>
      <c r="M90" s="40"/>
      <c r="N90" s="36" t="s">
        <v>409</v>
      </c>
      <c r="O90" s="39"/>
    </row>
    <row r="91" spans="1:16" ht="30" customHeight="1" x14ac:dyDescent="0.3">
      <c r="A91" s="75"/>
      <c r="B91" s="36"/>
      <c r="C91" s="33"/>
      <c r="D91" s="80" t="s">
        <v>446</v>
      </c>
      <c r="E91" s="91"/>
      <c r="F91" s="95"/>
      <c r="G91" s="73"/>
      <c r="H91" s="35">
        <v>3</v>
      </c>
      <c r="I91" s="33" t="str">
        <f>IFERROR(VLOOKUP(M91,Context!$E$5:$G$37,3),"")</f>
        <v/>
      </c>
      <c r="J91" s="33" t="str">
        <f>IFERROR(VLOOKUP(N91,Context!$E$5:$G$37,3),"")</f>
        <v/>
      </c>
      <c r="K91" s="33" t="str">
        <f>IFERROR(VLOOKUP(O91,Context!$E$5:$G$37,3),"")</f>
        <v/>
      </c>
      <c r="L91" s="33"/>
      <c r="M91" s="36"/>
      <c r="N91" s="36"/>
      <c r="O91" s="36"/>
    </row>
    <row r="92" spans="1:16" ht="50.1" customHeight="1" x14ac:dyDescent="0.3">
      <c r="A92" s="75">
        <v>58</v>
      </c>
      <c r="B92" s="66" t="s">
        <v>294</v>
      </c>
      <c r="C92" s="32" t="s">
        <v>103</v>
      </c>
      <c r="D92" s="31" t="s">
        <v>223</v>
      </c>
      <c r="E92" s="92" t="str">
        <f>IF(G92="NVT",DropdownAntwoord!A$3,"")</f>
        <v/>
      </c>
      <c r="F92" s="87"/>
      <c r="G92" s="73" t="str">
        <f t="shared" si="0"/>
        <v/>
      </c>
      <c r="H92" s="35">
        <v>3</v>
      </c>
      <c r="I92" s="33" t="str">
        <f>IFERROR(VLOOKUP(M92,Context!$E$5:$G$37,3),"")</f>
        <v/>
      </c>
      <c r="J92" s="33" t="str">
        <f>IFERROR(VLOOKUP(N92,Context!$E$5:$G$37,3),"")</f>
        <v>Y</v>
      </c>
      <c r="K92" s="33" t="str">
        <f>IFERROR(VLOOKUP(O92,Context!$E$5:$G$37,3),"")</f>
        <v/>
      </c>
      <c r="L92" s="35"/>
      <c r="M92" s="40"/>
      <c r="N92" s="36" t="s">
        <v>409</v>
      </c>
      <c r="O92" s="39"/>
    </row>
    <row r="93" spans="1:16" ht="50.1" customHeight="1" x14ac:dyDescent="0.3">
      <c r="A93" s="75">
        <v>59</v>
      </c>
      <c r="B93" s="66" t="s">
        <v>294</v>
      </c>
      <c r="C93" s="32" t="s">
        <v>102</v>
      </c>
      <c r="D93" s="31" t="s">
        <v>224</v>
      </c>
      <c r="E93" s="92" t="str">
        <f>IF(G93="NVT",DropdownAntwoord!A$3,"")</f>
        <v/>
      </c>
      <c r="F93" s="87"/>
      <c r="G93" s="73" t="str">
        <f t="shared" si="0"/>
        <v/>
      </c>
      <c r="H93" s="35">
        <v>3</v>
      </c>
      <c r="I93" s="33" t="str">
        <f>IFERROR(VLOOKUP(M93,Context!$E$5:$G$37,3),"")</f>
        <v/>
      </c>
      <c r="J93" s="33" t="str">
        <f>IFERROR(VLOOKUP(N93,Context!$E$5:$G$37,3),"")</f>
        <v>Y</v>
      </c>
      <c r="K93" s="33" t="str">
        <f>IFERROR(VLOOKUP(O93,Context!$E$5:$G$37,3),"")</f>
        <v/>
      </c>
      <c r="L93" s="33"/>
      <c r="M93" s="40"/>
      <c r="N93" s="36" t="s">
        <v>409</v>
      </c>
      <c r="O93" s="39"/>
    </row>
    <row r="94" spans="1:16" ht="30" customHeight="1" x14ac:dyDescent="0.3">
      <c r="A94" s="75"/>
      <c r="B94" s="36"/>
      <c r="C94" s="33"/>
      <c r="D94" s="80" t="s">
        <v>526</v>
      </c>
      <c r="E94" s="91"/>
      <c r="F94" s="95"/>
      <c r="G94" s="73" t="str">
        <f t="shared" si="0"/>
        <v>NVT</v>
      </c>
      <c r="H94" s="35">
        <v>3</v>
      </c>
      <c r="I94" s="33" t="str">
        <f>IFERROR(VLOOKUP(M94,Context!$E$5:$G$37,3),"")</f>
        <v/>
      </c>
      <c r="J94" s="33" t="str">
        <f>IFERROR(VLOOKUP(N94,Context!$E$5:$G$37,3),"")</f>
        <v/>
      </c>
      <c r="K94" s="33" t="str">
        <f>IFERROR(VLOOKUP(O94,Context!$E$5:$G$37,3),"")</f>
        <v/>
      </c>
      <c r="L94" s="35"/>
      <c r="M94" s="36"/>
      <c r="N94" s="36"/>
      <c r="O94" s="36"/>
    </row>
    <row r="95" spans="1:16" ht="76.5" customHeight="1" x14ac:dyDescent="0.3">
      <c r="A95" s="75">
        <v>60</v>
      </c>
      <c r="B95" s="66" t="s">
        <v>284</v>
      </c>
      <c r="C95" s="32" t="s">
        <v>101</v>
      </c>
      <c r="D95" s="31" t="s">
        <v>225</v>
      </c>
      <c r="E95" s="92" t="str">
        <f>IF(G95="NVT",DropdownAntwoord!A$3,"")</f>
        <v/>
      </c>
      <c r="F95" s="87"/>
      <c r="G95" s="73" t="str">
        <f t="shared" si="0"/>
        <v/>
      </c>
      <c r="H95" s="35">
        <v>3</v>
      </c>
      <c r="I95" s="33" t="str">
        <f>IFERROR(VLOOKUP(M95,Context!$E$5:$G$37,3),"")</f>
        <v/>
      </c>
      <c r="J95" s="33" t="str">
        <f>IFERROR(VLOOKUP(N95,Context!$E$5:$G$37,3),"")</f>
        <v>Y</v>
      </c>
      <c r="K95" s="33" t="str">
        <f>IFERROR(VLOOKUP(O95,Context!$E$5:$G$37,3),"")</f>
        <v/>
      </c>
      <c r="L95" s="33"/>
      <c r="M95" s="40"/>
      <c r="N95" s="36" t="s">
        <v>409</v>
      </c>
      <c r="O95" s="39"/>
    </row>
    <row r="96" spans="1:16" ht="57" customHeight="1" x14ac:dyDescent="0.3">
      <c r="A96" s="75">
        <v>61</v>
      </c>
      <c r="B96" s="66" t="s">
        <v>294</v>
      </c>
      <c r="C96" s="32" t="s">
        <v>100</v>
      </c>
      <c r="D96" s="31" t="s">
        <v>226</v>
      </c>
      <c r="E96" s="92" t="str">
        <f>IF(G96="NVT",DropdownAntwoord!A$3,"")</f>
        <v/>
      </c>
      <c r="F96" s="87"/>
      <c r="G96" s="73" t="str">
        <f t="shared" si="0"/>
        <v/>
      </c>
      <c r="H96" s="35">
        <v>3</v>
      </c>
      <c r="I96" s="33" t="str">
        <f>IFERROR(VLOOKUP(M96,Context!$E$5:$G$37,3),"")</f>
        <v>Y</v>
      </c>
      <c r="J96" s="33" t="str">
        <f>IFERROR(VLOOKUP(N96,Context!$E$5:$G$37,3),"")</f>
        <v>Y</v>
      </c>
      <c r="K96" s="33" t="str">
        <f>IFERROR(VLOOKUP(O96,Context!$E$5:$G$37,3),"")</f>
        <v/>
      </c>
      <c r="L96" s="35"/>
      <c r="M96" s="40" t="s">
        <v>408</v>
      </c>
      <c r="N96" s="36" t="s">
        <v>409</v>
      </c>
      <c r="O96" s="39"/>
    </row>
    <row r="97" spans="1:15" ht="50.1" customHeight="1" x14ac:dyDescent="0.3">
      <c r="A97" s="75">
        <v>62</v>
      </c>
      <c r="B97" s="66" t="s">
        <v>294</v>
      </c>
      <c r="C97" s="32" t="s">
        <v>99</v>
      </c>
      <c r="D97" s="31" t="s">
        <v>227</v>
      </c>
      <c r="E97" s="92" t="str">
        <f>IF(G97="NVT",DropdownAntwoord!A$3,"")</f>
        <v/>
      </c>
      <c r="F97" s="87"/>
      <c r="G97" s="73" t="str">
        <f t="shared" si="0"/>
        <v/>
      </c>
      <c r="H97" s="35">
        <v>3</v>
      </c>
      <c r="I97" s="33" t="str">
        <f>IFERROR(VLOOKUP(M97,Context!$E$5:$G$37,3),"")</f>
        <v/>
      </c>
      <c r="J97" s="33" t="str">
        <f>IFERROR(VLOOKUP(N97,Context!$E$5:$G$37,3),"")</f>
        <v>Y</v>
      </c>
      <c r="K97" s="33" t="str">
        <f>IFERROR(VLOOKUP(O97,Context!$E$5:$G$37,3),"")</f>
        <v/>
      </c>
      <c r="L97" s="33"/>
      <c r="M97" s="40"/>
      <c r="N97" s="36" t="s">
        <v>409</v>
      </c>
      <c r="O97" s="39"/>
    </row>
    <row r="98" spans="1:15" ht="50.1" customHeight="1" x14ac:dyDescent="0.3">
      <c r="A98" s="75">
        <v>63</v>
      </c>
      <c r="B98" s="66" t="s">
        <v>294</v>
      </c>
      <c r="C98" s="32" t="s">
        <v>98</v>
      </c>
      <c r="D98" s="31" t="s">
        <v>228</v>
      </c>
      <c r="E98" s="92" t="str">
        <f>IF(G98="NVT",DropdownAntwoord!A$3,"")</f>
        <v/>
      </c>
      <c r="F98" s="87"/>
      <c r="G98" s="73" t="str">
        <f t="shared" si="0"/>
        <v/>
      </c>
      <c r="H98" s="35">
        <v>3</v>
      </c>
      <c r="I98" s="33" t="str">
        <f>IFERROR(VLOOKUP(M98,Context!$E$5:$G$37,3),"")</f>
        <v>Y</v>
      </c>
      <c r="J98" s="33" t="str">
        <f>IFERROR(VLOOKUP(N98,Context!$E$5:$G$37,3),"")</f>
        <v>Y</v>
      </c>
      <c r="K98" s="33" t="str">
        <f>IFERROR(VLOOKUP(O98,Context!$E$5:$G$37,3),"")</f>
        <v>Y</v>
      </c>
      <c r="L98" s="35"/>
      <c r="M98" s="40" t="s">
        <v>408</v>
      </c>
      <c r="N98" s="36" t="s">
        <v>409</v>
      </c>
      <c r="O98" s="39" t="s">
        <v>410</v>
      </c>
    </row>
    <row r="99" spans="1:15" ht="50.1" customHeight="1" x14ac:dyDescent="0.3">
      <c r="A99" s="75">
        <v>64</v>
      </c>
      <c r="B99" s="66" t="s">
        <v>294</v>
      </c>
      <c r="C99" s="32" t="s">
        <v>79</v>
      </c>
      <c r="D99" s="31" t="s">
        <v>229</v>
      </c>
      <c r="E99" s="92" t="str">
        <f>IF(G99="NVT",DropdownAntwoord!A$3,"")</f>
        <v/>
      </c>
      <c r="F99" s="87"/>
      <c r="G99" s="73" t="str">
        <f t="shared" si="0"/>
        <v/>
      </c>
      <c r="H99" s="35">
        <v>3</v>
      </c>
      <c r="I99" s="33" t="str">
        <f>IFERROR(VLOOKUP(M99,Context!$E$5:$G$37,3),"")</f>
        <v/>
      </c>
      <c r="J99" s="33" t="str">
        <f>IFERROR(VLOOKUP(N99,Context!$E$5:$G$37,3),"")</f>
        <v>Y</v>
      </c>
      <c r="K99" s="33" t="str">
        <f>IFERROR(VLOOKUP(O99,Context!$E$5:$G$37,3),"")</f>
        <v/>
      </c>
      <c r="L99" s="33"/>
      <c r="M99" s="40"/>
      <c r="N99" s="36" t="s">
        <v>409</v>
      </c>
      <c r="O99" s="36"/>
    </row>
    <row r="100" spans="1:15" s="29" customFormat="1" ht="69" x14ac:dyDescent="0.3">
      <c r="A100" s="74" t="s">
        <v>505</v>
      </c>
      <c r="B100" s="36"/>
      <c r="C100" s="35"/>
      <c r="D100" s="79" t="s">
        <v>522</v>
      </c>
      <c r="E100" s="63"/>
      <c r="F100" s="94"/>
      <c r="G100" s="73" t="str">
        <f t="shared" si="0"/>
        <v/>
      </c>
      <c r="H100" s="35">
        <v>3</v>
      </c>
      <c r="I100" s="33" t="str">
        <f>IFERROR(VLOOKUP(M100,Context!$E$5:$G$37,3),"")</f>
        <v/>
      </c>
      <c r="J100" s="33" t="str">
        <f>IFERROR(VLOOKUP(N100,Context!$E$5:$G$37,3),"")</f>
        <v/>
      </c>
      <c r="K100" s="33" t="str">
        <f>IFERROR(VLOOKUP(O100,Context!$E$5:$G$37,3),"")</f>
        <v>Y</v>
      </c>
      <c r="L100" s="33"/>
      <c r="M100" s="39"/>
      <c r="N100" s="39"/>
      <c r="O100" s="39" t="s">
        <v>410</v>
      </c>
    </row>
    <row r="101" spans="1:15" ht="30" customHeight="1" x14ac:dyDescent="0.3">
      <c r="A101" s="75"/>
      <c r="B101" s="36"/>
      <c r="C101" s="33"/>
      <c r="D101" s="80" t="s">
        <v>447</v>
      </c>
      <c r="E101" s="91"/>
      <c r="F101" s="95"/>
      <c r="G101" s="73" t="str">
        <f t="shared" si="0"/>
        <v/>
      </c>
      <c r="H101" s="35">
        <v>3</v>
      </c>
      <c r="I101" s="33" t="str">
        <f>IFERROR(VLOOKUP(M101,Context!$E$5:$G$37,3),"")</f>
        <v/>
      </c>
      <c r="J101" s="33" t="str">
        <f>IFERROR(VLOOKUP(N101,Context!$E$5:$G$37,3),"")</f>
        <v/>
      </c>
      <c r="K101" s="33" t="str">
        <f>IFERROR(VLOOKUP(O101,Context!$E$5:$G$37,3),"")</f>
        <v>Y</v>
      </c>
      <c r="L101" s="35"/>
      <c r="M101" s="36"/>
      <c r="N101" s="36"/>
      <c r="O101" s="36" t="s">
        <v>410</v>
      </c>
    </row>
    <row r="102" spans="1:15" ht="50.1" customHeight="1" x14ac:dyDescent="0.3">
      <c r="A102" s="75">
        <v>65</v>
      </c>
      <c r="B102" s="66" t="s">
        <v>294</v>
      </c>
      <c r="C102" s="32" t="s">
        <v>94</v>
      </c>
      <c r="D102" s="31" t="s">
        <v>230</v>
      </c>
      <c r="E102" s="92" t="str">
        <f>IF(G102="NVT",DropdownAntwoord!A$3,"")</f>
        <v/>
      </c>
      <c r="F102" s="87"/>
      <c r="G102" s="73" t="str">
        <f t="shared" si="0"/>
        <v/>
      </c>
      <c r="H102" s="35">
        <v>3</v>
      </c>
      <c r="I102" s="33" t="str">
        <f>IFERROR(VLOOKUP(M102,Context!$E$5:$G$37,3),"")</f>
        <v>Y</v>
      </c>
      <c r="J102" s="33" t="str">
        <f>IFERROR(VLOOKUP(N102,Context!$E$5:$G$37,3),"")</f>
        <v>Y</v>
      </c>
      <c r="K102" s="33" t="str">
        <f>IFERROR(VLOOKUP(O102,Context!$E$5:$G$37,3),"")</f>
        <v>Y</v>
      </c>
      <c r="L102" s="33"/>
      <c r="M102" s="40" t="s">
        <v>408</v>
      </c>
      <c r="N102" s="36" t="s">
        <v>409</v>
      </c>
      <c r="O102" s="36" t="s">
        <v>410</v>
      </c>
    </row>
    <row r="103" spans="1:15" ht="50.1" customHeight="1" x14ac:dyDescent="0.3">
      <c r="A103" s="75">
        <v>66</v>
      </c>
      <c r="B103" s="66" t="s">
        <v>294</v>
      </c>
      <c r="C103" s="32" t="s">
        <v>97</v>
      </c>
      <c r="D103" s="31" t="s">
        <v>231</v>
      </c>
      <c r="E103" s="92" t="str">
        <f>IF(G103="NVT",DropdownAntwoord!A$3,"")</f>
        <v/>
      </c>
      <c r="F103" s="87"/>
      <c r="G103" s="73" t="str">
        <f t="shared" si="0"/>
        <v/>
      </c>
      <c r="H103" s="35">
        <v>3</v>
      </c>
      <c r="I103" s="33" t="str">
        <f>IFERROR(VLOOKUP(M103,Context!$E$5:$G$37,3),"")</f>
        <v/>
      </c>
      <c r="J103" s="33" t="str">
        <f>IFERROR(VLOOKUP(N103,Context!$E$5:$G$37,3),"")</f>
        <v>Y</v>
      </c>
      <c r="K103" s="33" t="str">
        <f>IFERROR(VLOOKUP(O103,Context!$E$5:$G$37,3),"")</f>
        <v/>
      </c>
      <c r="L103" s="35"/>
      <c r="M103" s="40"/>
      <c r="N103" s="36" t="s">
        <v>409</v>
      </c>
      <c r="O103" s="36"/>
    </row>
    <row r="104" spans="1:15" ht="50.1" customHeight="1" x14ac:dyDescent="0.3">
      <c r="A104" s="75">
        <v>67</v>
      </c>
      <c r="B104" s="66" t="s">
        <v>294</v>
      </c>
      <c r="C104" s="32" t="s">
        <v>96</v>
      </c>
      <c r="D104" s="31" t="s">
        <v>232</v>
      </c>
      <c r="E104" s="92" t="str">
        <f>IF(G104="NVT",DropdownAntwoord!A$3,"")</f>
        <v/>
      </c>
      <c r="F104" s="87"/>
      <c r="G104" s="73" t="str">
        <f t="shared" si="0"/>
        <v/>
      </c>
      <c r="H104" s="35">
        <v>3</v>
      </c>
      <c r="I104" s="33" t="str">
        <f>IFERROR(VLOOKUP(M104,Context!$E$5:$G$37,3),"")</f>
        <v/>
      </c>
      <c r="J104" s="33" t="str">
        <f>IFERROR(VLOOKUP(N104,Context!$E$5:$G$37,3),"")</f>
        <v>Y</v>
      </c>
      <c r="K104" s="33" t="str">
        <f>IFERROR(VLOOKUP(O104,Context!$E$5:$G$37,3),"")</f>
        <v/>
      </c>
      <c r="L104" s="33"/>
      <c r="M104" s="40"/>
      <c r="N104" s="36" t="s">
        <v>409</v>
      </c>
      <c r="O104" s="36"/>
    </row>
    <row r="105" spans="1:15" ht="77.25" customHeight="1" x14ac:dyDescent="0.3">
      <c r="A105" s="75">
        <v>68</v>
      </c>
      <c r="B105" s="66" t="s">
        <v>294</v>
      </c>
      <c r="C105" s="32" t="s">
        <v>95</v>
      </c>
      <c r="D105" s="31" t="s">
        <v>233</v>
      </c>
      <c r="E105" s="92" t="str">
        <f>IF(G105="NVT",DropdownAntwoord!A$3,"")</f>
        <v/>
      </c>
      <c r="F105" s="87"/>
      <c r="G105" s="73" t="str">
        <f t="shared" si="0"/>
        <v/>
      </c>
      <c r="H105" s="35">
        <v>3</v>
      </c>
      <c r="I105" s="33" t="str">
        <f>IFERROR(VLOOKUP(M105,Context!$E$5:$G$37,3),"")</f>
        <v>Y</v>
      </c>
      <c r="J105" s="33" t="str">
        <f>IFERROR(VLOOKUP(N105,Context!$E$5:$G$37,3),"")</f>
        <v>Y</v>
      </c>
      <c r="K105" s="33" t="str">
        <f>IFERROR(VLOOKUP(O105,Context!$E$5:$G$37,3),"")</f>
        <v>Y</v>
      </c>
      <c r="L105" s="35"/>
      <c r="M105" s="40" t="s">
        <v>408</v>
      </c>
      <c r="N105" s="36" t="s">
        <v>409</v>
      </c>
      <c r="O105" s="36" t="s">
        <v>410</v>
      </c>
    </row>
    <row r="106" spans="1:15" ht="30" customHeight="1" x14ac:dyDescent="0.3">
      <c r="A106" s="75"/>
      <c r="B106" s="36"/>
      <c r="C106" s="33"/>
      <c r="D106" s="80" t="s">
        <v>493</v>
      </c>
      <c r="E106" s="91"/>
      <c r="F106" s="95"/>
      <c r="G106" s="73" t="str">
        <f t="shared" si="0"/>
        <v>NVT</v>
      </c>
      <c r="H106" s="35">
        <v>3</v>
      </c>
      <c r="I106" s="33" t="str">
        <f>IFERROR(VLOOKUP(M106,Context!$E$5:$G$37,3),"")</f>
        <v/>
      </c>
      <c r="J106" s="33" t="str">
        <f>IFERROR(VLOOKUP(N106,Context!$E$5:$G$37,3),"")</f>
        <v/>
      </c>
      <c r="K106" s="33" t="str">
        <f>IFERROR(VLOOKUP(O106,Context!$E$5:$G$37,3),"")</f>
        <v/>
      </c>
      <c r="L106" s="33"/>
      <c r="M106" s="36"/>
      <c r="N106" s="36"/>
      <c r="O106" s="36"/>
    </row>
    <row r="107" spans="1:15" ht="50.1" customHeight="1" x14ac:dyDescent="0.3">
      <c r="A107" s="75">
        <v>69</v>
      </c>
      <c r="B107" s="66" t="s">
        <v>294</v>
      </c>
      <c r="C107" s="32" t="s">
        <v>66</v>
      </c>
      <c r="D107" s="31" t="s">
        <v>234</v>
      </c>
      <c r="E107" s="92" t="str">
        <f>IF(G107="NVT",DropdownAntwoord!A$3,"")</f>
        <v/>
      </c>
      <c r="F107" s="87"/>
      <c r="G107" s="73" t="str">
        <f t="shared" si="0"/>
        <v/>
      </c>
      <c r="H107" s="35">
        <v>3</v>
      </c>
      <c r="I107" s="33" t="str">
        <f>IFERROR(VLOOKUP(M107,Context!$E$5:$G$37,3),"")</f>
        <v>Y</v>
      </c>
      <c r="J107" s="33" t="str">
        <f>IFERROR(VLOOKUP(N107,Context!$E$5:$G$37,3),"")</f>
        <v>Y</v>
      </c>
      <c r="K107" s="33" t="str">
        <f>IFERROR(VLOOKUP(O107,Context!$E$5:$G$37,3),"")</f>
        <v>Y</v>
      </c>
      <c r="L107" s="35"/>
      <c r="M107" s="40" t="s">
        <v>408</v>
      </c>
      <c r="N107" s="36" t="s">
        <v>409</v>
      </c>
      <c r="O107" s="36" t="s">
        <v>410</v>
      </c>
    </row>
    <row r="108" spans="1:15" ht="50.1" customHeight="1" x14ac:dyDescent="0.3">
      <c r="A108" s="75">
        <v>70</v>
      </c>
      <c r="B108" s="66" t="s">
        <v>294</v>
      </c>
      <c r="C108" s="32" t="s">
        <v>94</v>
      </c>
      <c r="D108" s="31" t="s">
        <v>235</v>
      </c>
      <c r="E108" s="92" t="str">
        <f>IF(G108="NVT",DropdownAntwoord!A$3,"")</f>
        <v/>
      </c>
      <c r="F108" s="87"/>
      <c r="G108" s="73" t="str">
        <f t="shared" si="0"/>
        <v/>
      </c>
      <c r="H108" s="35">
        <v>3</v>
      </c>
      <c r="I108" s="33" t="str">
        <f>IFERROR(VLOOKUP(M108,Context!$E$5:$G$37,3),"")</f>
        <v>Y</v>
      </c>
      <c r="J108" s="33" t="str">
        <f>IFERROR(VLOOKUP(N108,Context!$E$5:$G$37,3),"")</f>
        <v>Y</v>
      </c>
      <c r="K108" s="33" t="str">
        <f>IFERROR(VLOOKUP(O108,Context!$E$5:$G$37,3),"")</f>
        <v>Y</v>
      </c>
      <c r="L108" s="33"/>
      <c r="M108" s="40" t="s">
        <v>408</v>
      </c>
      <c r="N108" s="36" t="s">
        <v>409</v>
      </c>
      <c r="O108" s="36" t="s">
        <v>410</v>
      </c>
    </row>
    <row r="109" spans="1:15" ht="50.1" customHeight="1" x14ac:dyDescent="0.3">
      <c r="A109" s="75">
        <v>71</v>
      </c>
      <c r="B109" s="66" t="s">
        <v>302</v>
      </c>
      <c r="C109" s="32" t="s">
        <v>66</v>
      </c>
      <c r="D109" s="31" t="s">
        <v>236</v>
      </c>
      <c r="E109" s="92" t="str">
        <f>IF(G109="NVT",DropdownAntwoord!A$3,"")</f>
        <v/>
      </c>
      <c r="F109" s="87"/>
      <c r="G109" s="73" t="str">
        <f t="shared" si="0"/>
        <v/>
      </c>
      <c r="H109" s="35">
        <v>3</v>
      </c>
      <c r="I109" s="33" t="str">
        <f>IFERROR(VLOOKUP(M109,Context!$E$5:$G$37,3),"")</f>
        <v>Y</v>
      </c>
      <c r="J109" s="33" t="str">
        <f>IFERROR(VLOOKUP(N109,Context!$E$5:$G$37,3),"")</f>
        <v>Y</v>
      </c>
      <c r="K109" s="33" t="str">
        <f>IFERROR(VLOOKUP(O109,Context!$E$5:$G$37,3),"")</f>
        <v>Y</v>
      </c>
      <c r="L109" s="35"/>
      <c r="M109" s="40" t="s">
        <v>408</v>
      </c>
      <c r="N109" s="36" t="s">
        <v>409</v>
      </c>
      <c r="O109" s="36" t="s">
        <v>410</v>
      </c>
    </row>
    <row r="110" spans="1:15" ht="50.1" customHeight="1" x14ac:dyDescent="0.3">
      <c r="A110" s="75">
        <v>72</v>
      </c>
      <c r="B110" s="66" t="s">
        <v>294</v>
      </c>
      <c r="C110" s="32" t="s">
        <v>93</v>
      </c>
      <c r="D110" s="31" t="s">
        <v>237</v>
      </c>
      <c r="E110" s="92" t="str">
        <f>IF(G110="NVT",DropdownAntwoord!A$3,"")</f>
        <v/>
      </c>
      <c r="F110" s="87"/>
      <c r="G110" s="73" t="str">
        <f t="shared" si="0"/>
        <v/>
      </c>
      <c r="H110" s="35">
        <v>3</v>
      </c>
      <c r="I110" s="33" t="str">
        <f>IFERROR(VLOOKUP(M110,Context!$E$5:$G$37,3),"")</f>
        <v/>
      </c>
      <c r="J110" s="33" t="str">
        <f>IFERROR(VLOOKUP(N110,Context!$E$5:$G$37,3),"")</f>
        <v>Y</v>
      </c>
      <c r="K110" s="33" t="str">
        <f>IFERROR(VLOOKUP(O110,Context!$E$5:$G$37,3),"")</f>
        <v/>
      </c>
      <c r="L110" s="33"/>
      <c r="M110" s="40"/>
      <c r="N110" s="36" t="s">
        <v>409</v>
      </c>
      <c r="O110" s="36"/>
    </row>
    <row r="111" spans="1:15" ht="30" customHeight="1" x14ac:dyDescent="0.3">
      <c r="A111" s="75"/>
      <c r="B111" s="36"/>
      <c r="C111" s="33"/>
      <c r="D111" s="80" t="s">
        <v>448</v>
      </c>
      <c r="E111" s="91"/>
      <c r="F111" s="95"/>
      <c r="G111" s="73" t="str">
        <f t="shared" si="0"/>
        <v>NVT</v>
      </c>
      <c r="H111" s="35">
        <v>3</v>
      </c>
      <c r="I111" s="33" t="str">
        <f>IFERROR(VLOOKUP(M111,Context!$E$5:$G$37,3),"")</f>
        <v/>
      </c>
      <c r="J111" s="33" t="str">
        <f>IFERROR(VLOOKUP(N111,Context!$E$5:$G$37,3),"")</f>
        <v/>
      </c>
      <c r="K111" s="33" t="str">
        <f>IFERROR(VLOOKUP(O111,Context!$E$5:$G$37,3),"")</f>
        <v/>
      </c>
      <c r="L111" s="35"/>
      <c r="M111" s="36"/>
      <c r="N111" s="36"/>
      <c r="O111" s="36"/>
    </row>
    <row r="112" spans="1:15" ht="50.1" customHeight="1" x14ac:dyDescent="0.3">
      <c r="A112" s="75">
        <v>73</v>
      </c>
      <c r="B112" s="66" t="s">
        <v>294</v>
      </c>
      <c r="C112" s="32" t="s">
        <v>92</v>
      </c>
      <c r="D112" s="31" t="s">
        <v>238</v>
      </c>
      <c r="E112" s="92" t="str">
        <f>IF(G112="NVT",DropdownAntwoord!A$3,"")</f>
        <v/>
      </c>
      <c r="F112" s="87"/>
      <c r="G112" s="73" t="str">
        <f t="shared" si="0"/>
        <v/>
      </c>
      <c r="H112" s="35">
        <v>3</v>
      </c>
      <c r="I112" s="33" t="str">
        <f>IFERROR(VLOOKUP(M112,Context!$E$5:$G$37,3),"")</f>
        <v>Y</v>
      </c>
      <c r="J112" s="33" t="str">
        <f>IFERROR(VLOOKUP(N112,Context!$E$5:$G$37,3),"")</f>
        <v>Y</v>
      </c>
      <c r="K112" s="33" t="str">
        <f>IFERROR(VLOOKUP(O112,Context!$E$5:$G$37,3),"")</f>
        <v>Y</v>
      </c>
      <c r="L112" s="33"/>
      <c r="M112" s="40" t="s">
        <v>408</v>
      </c>
      <c r="N112" s="36" t="s">
        <v>409</v>
      </c>
      <c r="O112" s="36" t="s">
        <v>410</v>
      </c>
    </row>
    <row r="113" spans="1:15" ht="50.1" customHeight="1" x14ac:dyDescent="0.3">
      <c r="A113" s="75">
        <v>74</v>
      </c>
      <c r="B113" s="66" t="s">
        <v>294</v>
      </c>
      <c r="C113" s="32" t="s">
        <v>91</v>
      </c>
      <c r="D113" s="31" t="s">
        <v>90</v>
      </c>
      <c r="E113" s="92" t="str">
        <f>IF(G113="NVT",DropdownAntwoord!A$3,"")</f>
        <v/>
      </c>
      <c r="F113" s="87"/>
      <c r="G113" s="73" t="str">
        <f t="shared" si="0"/>
        <v/>
      </c>
      <c r="H113" s="35">
        <v>3</v>
      </c>
      <c r="I113" s="33" t="str">
        <f>IFERROR(VLOOKUP(M113,Context!$E$5:$G$37,3),"")</f>
        <v/>
      </c>
      <c r="J113" s="33" t="str">
        <f>IFERROR(VLOOKUP(N113,Context!$E$5:$G$37,3),"")</f>
        <v>Y</v>
      </c>
      <c r="K113" s="33" t="str">
        <f>IFERROR(VLOOKUP(O113,Context!$E$5:$G$37,3),"")</f>
        <v/>
      </c>
      <c r="L113" s="35"/>
      <c r="M113" s="40"/>
      <c r="N113" s="36" t="s">
        <v>409</v>
      </c>
      <c r="O113" s="36"/>
    </row>
    <row r="114" spans="1:15" ht="63.75" customHeight="1" x14ac:dyDescent="0.3">
      <c r="A114" s="75">
        <v>75</v>
      </c>
      <c r="B114" s="66" t="s">
        <v>294</v>
      </c>
      <c r="C114" s="32" t="s">
        <v>89</v>
      </c>
      <c r="D114" s="31" t="s">
        <v>239</v>
      </c>
      <c r="E114" s="92" t="str">
        <f>IF(G114="NVT",DropdownAntwoord!A$3,"")</f>
        <v/>
      </c>
      <c r="F114" s="87"/>
      <c r="G114" s="73" t="str">
        <f t="shared" si="0"/>
        <v/>
      </c>
      <c r="H114" s="35">
        <v>3</v>
      </c>
      <c r="I114" s="33" t="str">
        <f>IFERROR(VLOOKUP(M114,Context!$E$5:$G$37,3),"")</f>
        <v/>
      </c>
      <c r="J114" s="33" t="str">
        <f>IFERROR(VLOOKUP(N114,Context!$E$5:$G$37,3),"")</f>
        <v>Y</v>
      </c>
      <c r="K114" s="33" t="str">
        <f>IFERROR(VLOOKUP(O114,Context!$E$5:$G$37,3),"")</f>
        <v/>
      </c>
      <c r="L114" s="33"/>
      <c r="M114" s="40"/>
      <c r="N114" s="36" t="s">
        <v>409</v>
      </c>
      <c r="O114" s="36"/>
    </row>
    <row r="115" spans="1:15" ht="50.1" customHeight="1" x14ac:dyDescent="0.3">
      <c r="A115" s="75">
        <v>76</v>
      </c>
      <c r="B115" s="66" t="s">
        <v>294</v>
      </c>
      <c r="C115" s="32" t="s">
        <v>88</v>
      </c>
      <c r="D115" s="31" t="s">
        <v>87</v>
      </c>
      <c r="E115" s="92" t="str">
        <f>IF(G115="NVT",DropdownAntwoord!A$3,"")</f>
        <v/>
      </c>
      <c r="F115" s="87"/>
      <c r="G115" s="73" t="str">
        <f t="shared" si="0"/>
        <v/>
      </c>
      <c r="H115" s="35">
        <v>3</v>
      </c>
      <c r="I115" s="33" t="str">
        <f>IFERROR(VLOOKUP(M115,Context!$E$5:$G$37,3),"")</f>
        <v>Y</v>
      </c>
      <c r="J115" s="33" t="str">
        <f>IFERROR(VLOOKUP(N115,Context!$E$5:$G$37,3),"")</f>
        <v>Y</v>
      </c>
      <c r="K115" s="33" t="str">
        <f>IFERROR(VLOOKUP(O115,Context!$E$5:$G$37,3),"")</f>
        <v/>
      </c>
      <c r="L115" s="35"/>
      <c r="M115" s="40" t="s">
        <v>408</v>
      </c>
      <c r="N115" s="36" t="s">
        <v>409</v>
      </c>
      <c r="O115" s="36"/>
    </row>
    <row r="116" spans="1:15" ht="50.1" customHeight="1" x14ac:dyDescent="0.3">
      <c r="A116" s="75">
        <v>77</v>
      </c>
      <c r="B116" s="66" t="s">
        <v>294</v>
      </c>
      <c r="C116" s="32" t="s">
        <v>86</v>
      </c>
      <c r="D116" s="31" t="s">
        <v>240</v>
      </c>
      <c r="E116" s="92" t="str">
        <f>IF(G116="NVT",DropdownAntwoord!A$3,"")</f>
        <v/>
      </c>
      <c r="F116" s="87"/>
      <c r="G116" s="73" t="str">
        <f t="shared" si="0"/>
        <v/>
      </c>
      <c r="H116" s="35">
        <v>3</v>
      </c>
      <c r="I116" s="33" t="str">
        <f>IFERROR(VLOOKUP(M116,Context!$E$5:$G$37,3),"")</f>
        <v>Y</v>
      </c>
      <c r="J116" s="33" t="str">
        <f>IFERROR(VLOOKUP(N116,Context!$E$5:$G$37,3),"")</f>
        <v>Y</v>
      </c>
      <c r="K116" s="33" t="str">
        <f>IFERROR(VLOOKUP(O116,Context!$E$5:$G$37,3),"")</f>
        <v/>
      </c>
      <c r="L116" s="33"/>
      <c r="M116" s="40" t="s">
        <v>408</v>
      </c>
      <c r="N116" s="36" t="s">
        <v>409</v>
      </c>
      <c r="O116" s="36"/>
    </row>
    <row r="117" spans="1:15" ht="50.1" customHeight="1" x14ac:dyDescent="0.3">
      <c r="A117" s="75">
        <v>78</v>
      </c>
      <c r="B117" s="66" t="s">
        <v>294</v>
      </c>
      <c r="C117" s="32" t="s">
        <v>81</v>
      </c>
      <c r="D117" s="31" t="s">
        <v>85</v>
      </c>
      <c r="E117" s="92" t="str">
        <f>IF(G117="NVT",DropdownAntwoord!A$3,"")</f>
        <v/>
      </c>
      <c r="F117" s="87"/>
      <c r="G117" s="73" t="str">
        <f t="shared" si="0"/>
        <v/>
      </c>
      <c r="H117" s="35">
        <v>3</v>
      </c>
      <c r="I117" s="33" t="str">
        <f>IFERROR(VLOOKUP(M117,Context!$E$5:$G$37,3),"")</f>
        <v>Y</v>
      </c>
      <c r="J117" s="33" t="str">
        <f>IFERROR(VLOOKUP(N117,Context!$E$5:$G$37,3),"")</f>
        <v>Y</v>
      </c>
      <c r="K117" s="33" t="str">
        <f>IFERROR(VLOOKUP(O117,Context!$E$5:$G$37,3),"")</f>
        <v/>
      </c>
      <c r="L117" s="35"/>
      <c r="M117" s="40" t="s">
        <v>408</v>
      </c>
      <c r="N117" s="36" t="s">
        <v>409</v>
      </c>
      <c r="O117" s="36"/>
    </row>
    <row r="118" spans="1:15" ht="30" customHeight="1" x14ac:dyDescent="0.3">
      <c r="A118" s="75"/>
      <c r="B118" s="36"/>
      <c r="C118" s="33"/>
      <c r="D118" s="80" t="s">
        <v>449</v>
      </c>
      <c r="E118" s="91"/>
      <c r="F118" s="95"/>
      <c r="G118" s="73" t="str">
        <f t="shared" si="0"/>
        <v>NVT</v>
      </c>
      <c r="H118" s="35">
        <v>3</v>
      </c>
      <c r="I118" s="33" t="str">
        <f>IFERROR(VLOOKUP(M118,Context!$E$5:$G$37,3),"")</f>
        <v/>
      </c>
      <c r="J118" s="33" t="str">
        <f>IFERROR(VLOOKUP(N118,Context!$E$5:$G$37,3),"")</f>
        <v/>
      </c>
      <c r="K118" s="33" t="str">
        <f>IFERROR(VLOOKUP(O118,Context!$E$5:$G$37,3),"")</f>
        <v/>
      </c>
      <c r="L118" s="33"/>
      <c r="M118" s="36"/>
      <c r="N118" s="36"/>
      <c r="O118" s="36"/>
    </row>
    <row r="119" spans="1:15" ht="50.1" customHeight="1" x14ac:dyDescent="0.3">
      <c r="A119" s="75">
        <v>79</v>
      </c>
      <c r="B119" s="66" t="s">
        <v>294</v>
      </c>
      <c r="C119" s="32" t="s">
        <v>84</v>
      </c>
      <c r="D119" s="31" t="s">
        <v>241</v>
      </c>
      <c r="E119" s="92" t="str">
        <f>IF(G119="NVT",DropdownAntwoord!A$3,"")</f>
        <v/>
      </c>
      <c r="F119" s="87"/>
      <c r="G119" s="73" t="str">
        <f t="shared" si="0"/>
        <v/>
      </c>
      <c r="H119" s="35">
        <v>3</v>
      </c>
      <c r="I119" s="33" t="str">
        <f>IFERROR(VLOOKUP(M119,Context!$E$5:$G$37,3),"")</f>
        <v>Y</v>
      </c>
      <c r="J119" s="33" t="str">
        <f>IFERROR(VLOOKUP(N119,Context!$E$5:$G$37,3),"")</f>
        <v>Y</v>
      </c>
      <c r="K119" s="33" t="str">
        <f>IFERROR(VLOOKUP(O119,Context!$E$5:$G$37,3),"")</f>
        <v/>
      </c>
      <c r="L119" s="35"/>
      <c r="M119" s="40" t="s">
        <v>408</v>
      </c>
      <c r="N119" s="36" t="s">
        <v>409</v>
      </c>
      <c r="O119" s="36"/>
    </row>
    <row r="120" spans="1:15" ht="30" customHeight="1" x14ac:dyDescent="0.3">
      <c r="A120" s="75"/>
      <c r="B120" s="36"/>
      <c r="C120" s="33"/>
      <c r="D120" s="80" t="s">
        <v>450</v>
      </c>
      <c r="E120" s="91"/>
      <c r="F120" s="95"/>
      <c r="G120" s="73" t="str">
        <f t="shared" si="0"/>
        <v>NVT</v>
      </c>
      <c r="H120" s="35">
        <v>3</v>
      </c>
      <c r="I120" s="33" t="str">
        <f>IFERROR(VLOOKUP(M120,Context!$E$5:$G$37,3),"")</f>
        <v/>
      </c>
      <c r="J120" s="33" t="str">
        <f>IFERROR(VLOOKUP(N120,Context!$E$5:$G$37,3),"")</f>
        <v/>
      </c>
      <c r="K120" s="33" t="str">
        <f>IFERROR(VLOOKUP(O120,Context!$E$5:$G$37,3),"")</f>
        <v/>
      </c>
      <c r="L120" s="33"/>
      <c r="M120" s="36"/>
      <c r="N120" s="36"/>
      <c r="O120" s="36"/>
    </row>
    <row r="121" spans="1:15" ht="73.5" customHeight="1" x14ac:dyDescent="0.3">
      <c r="A121" s="75">
        <v>80</v>
      </c>
      <c r="B121" s="66" t="s">
        <v>294</v>
      </c>
      <c r="C121" s="32" t="s">
        <v>83</v>
      </c>
      <c r="D121" s="31" t="s">
        <v>242</v>
      </c>
      <c r="E121" s="92" t="str">
        <f>IF(G121="NVT",DropdownAntwoord!A$3,"")</f>
        <v/>
      </c>
      <c r="F121" s="87"/>
      <c r="G121" s="73" t="str">
        <f t="shared" si="0"/>
        <v/>
      </c>
      <c r="H121" s="35">
        <v>3</v>
      </c>
      <c r="I121" s="33" t="str">
        <f>IFERROR(VLOOKUP(M121,Context!$E$5:$G$37,3),"")</f>
        <v>Y</v>
      </c>
      <c r="J121" s="33" t="str">
        <f>IFERROR(VLOOKUP(N121,Context!$E$5:$G$37,3),"")</f>
        <v>Y</v>
      </c>
      <c r="K121" s="33" t="str">
        <f>IFERROR(VLOOKUP(O121,Context!$E$5:$G$37,3),"")</f>
        <v/>
      </c>
      <c r="L121" s="35"/>
      <c r="M121" s="40" t="s">
        <v>408</v>
      </c>
      <c r="N121" s="36" t="s">
        <v>409</v>
      </c>
      <c r="O121" s="36"/>
    </row>
    <row r="122" spans="1:15" ht="50.1" customHeight="1" x14ac:dyDescent="0.3">
      <c r="A122" s="75">
        <v>81</v>
      </c>
      <c r="B122" s="66" t="s">
        <v>294</v>
      </c>
      <c r="C122" s="32" t="s">
        <v>82</v>
      </c>
      <c r="D122" s="31" t="s">
        <v>515</v>
      </c>
      <c r="E122" s="92" t="str">
        <f>IF(G122="NVT",DropdownAntwoord!A$3,"")</f>
        <v/>
      </c>
      <c r="F122" s="87"/>
      <c r="G122" s="73" t="str">
        <f t="shared" si="0"/>
        <v/>
      </c>
      <c r="H122" s="35">
        <v>3</v>
      </c>
      <c r="I122" s="33" t="str">
        <f>IFERROR(VLOOKUP(M122,Context!$E$5:$G$37,3),"")</f>
        <v>Y</v>
      </c>
      <c r="J122" s="33" t="str">
        <f>IFERROR(VLOOKUP(N122,Context!$E$5:$G$37,3),"")</f>
        <v>Y</v>
      </c>
      <c r="K122" s="33" t="str">
        <f>IFERROR(VLOOKUP(O122,Context!$E$5:$G$37,3),"")</f>
        <v/>
      </c>
      <c r="L122" s="33"/>
      <c r="M122" s="40" t="s">
        <v>408</v>
      </c>
      <c r="N122" s="36" t="s">
        <v>409</v>
      </c>
      <c r="O122" s="36"/>
    </row>
    <row r="123" spans="1:15" ht="50.1" customHeight="1" x14ac:dyDescent="0.3">
      <c r="A123" s="75">
        <v>82</v>
      </c>
      <c r="B123" s="66" t="s">
        <v>294</v>
      </c>
      <c r="C123" s="32" t="s">
        <v>81</v>
      </c>
      <c r="D123" s="31" t="s">
        <v>174</v>
      </c>
      <c r="E123" s="92" t="str">
        <f>IF(G123="NVT",DropdownAntwoord!A$3,"")</f>
        <v/>
      </c>
      <c r="F123" s="87"/>
      <c r="G123" s="73" t="str">
        <f t="shared" si="0"/>
        <v/>
      </c>
      <c r="H123" s="35">
        <v>3</v>
      </c>
      <c r="I123" s="33" t="str">
        <f>IFERROR(VLOOKUP(M123,Context!$E$5:$G$37,3),"")</f>
        <v>Y</v>
      </c>
      <c r="J123" s="33" t="str">
        <f>IFERROR(VLOOKUP(N123,Context!$E$5:$G$37,3),"")</f>
        <v>Y</v>
      </c>
      <c r="K123" s="33" t="str">
        <f>IFERROR(VLOOKUP(O123,Context!$E$5:$G$37,3),"")</f>
        <v/>
      </c>
      <c r="L123" s="35"/>
      <c r="M123" s="40" t="s">
        <v>408</v>
      </c>
      <c r="N123" s="36" t="s">
        <v>409</v>
      </c>
      <c r="O123" s="36"/>
    </row>
    <row r="124" spans="1:15" ht="50.1" customHeight="1" x14ac:dyDescent="0.3">
      <c r="A124" s="75">
        <v>83</v>
      </c>
      <c r="B124" s="66" t="s">
        <v>294</v>
      </c>
      <c r="C124" s="32" t="s">
        <v>80</v>
      </c>
      <c r="D124" s="31" t="s">
        <v>243</v>
      </c>
      <c r="E124" s="92" t="str">
        <f>IF(G124="NVT",DropdownAntwoord!A$3,"")</f>
        <v/>
      </c>
      <c r="F124" s="87"/>
      <c r="G124" s="73" t="str">
        <f t="shared" si="0"/>
        <v/>
      </c>
      <c r="H124" s="35">
        <v>3</v>
      </c>
      <c r="I124" s="33" t="str">
        <f>IFERROR(VLOOKUP(M124,Context!$E$5:$G$37,3),"")</f>
        <v>Y</v>
      </c>
      <c r="J124" s="33" t="str">
        <f>IFERROR(VLOOKUP(N124,Context!$E$5:$G$37,3),"")</f>
        <v>Y</v>
      </c>
      <c r="K124" s="33" t="str">
        <f>IFERROR(VLOOKUP(O124,Context!$E$5:$G$37,3),"")</f>
        <v/>
      </c>
      <c r="L124" s="33"/>
      <c r="M124" s="40" t="s">
        <v>408</v>
      </c>
      <c r="N124" s="36" t="s">
        <v>409</v>
      </c>
      <c r="O124" s="36"/>
    </row>
    <row r="125" spans="1:15" ht="50.1" customHeight="1" x14ac:dyDescent="0.3">
      <c r="A125" s="75">
        <v>84</v>
      </c>
      <c r="B125" s="66" t="s">
        <v>303</v>
      </c>
      <c r="C125" s="31" t="s">
        <v>0</v>
      </c>
      <c r="D125" s="31" t="s">
        <v>78</v>
      </c>
      <c r="E125" s="92" t="str">
        <f>IF(G125="NVT",DropdownAntwoord!A$3,"")</f>
        <v/>
      </c>
      <c r="F125" s="87"/>
      <c r="G125" s="73" t="str">
        <f t="shared" si="0"/>
        <v/>
      </c>
      <c r="H125" s="35">
        <v>3</v>
      </c>
      <c r="I125" s="33" t="str">
        <f>IFERROR(VLOOKUP(M125,Context!$E$5:$G$37,3),"")</f>
        <v>Y</v>
      </c>
      <c r="J125" s="33" t="str">
        <f>IFERROR(VLOOKUP(N125,Context!$E$5:$G$37,3),"")</f>
        <v>Y</v>
      </c>
      <c r="K125" s="33" t="str">
        <f>IFERROR(VLOOKUP(O125,Context!$E$5:$G$37,3),"")</f>
        <v>Y</v>
      </c>
      <c r="L125" s="33"/>
      <c r="M125" s="40" t="s">
        <v>408</v>
      </c>
      <c r="N125" s="36" t="s">
        <v>409</v>
      </c>
      <c r="O125" s="36" t="s">
        <v>408</v>
      </c>
    </row>
    <row r="126" spans="1:15" s="29" customFormat="1" ht="30" customHeight="1" x14ac:dyDescent="0.3">
      <c r="A126" s="74" t="s">
        <v>506</v>
      </c>
      <c r="B126" s="36"/>
      <c r="C126" s="35"/>
      <c r="D126" s="79" t="s">
        <v>523</v>
      </c>
      <c r="E126" s="63"/>
      <c r="F126" s="94"/>
      <c r="G126" s="73" t="str">
        <f t="shared" si="0"/>
        <v>NVT</v>
      </c>
      <c r="H126" s="35">
        <v>3</v>
      </c>
      <c r="I126" s="33" t="str">
        <f>IFERROR(VLOOKUP(M126,Context!$E$5:$G$37,3),"")</f>
        <v/>
      </c>
      <c r="J126" s="33" t="str">
        <f>IFERROR(VLOOKUP(N126,Context!$E$5:$G$37,3),"")</f>
        <v/>
      </c>
      <c r="K126" s="33" t="str">
        <f>IFERROR(VLOOKUP(O126,Context!$E$5:$G$37,3),"")</f>
        <v/>
      </c>
      <c r="L126" s="35"/>
      <c r="M126" s="39"/>
      <c r="N126" s="39"/>
      <c r="O126" s="39"/>
    </row>
    <row r="127" spans="1:15" ht="30" customHeight="1" x14ac:dyDescent="0.3">
      <c r="A127" s="75"/>
      <c r="B127" s="36"/>
      <c r="C127" s="33"/>
      <c r="D127" s="80" t="s">
        <v>419</v>
      </c>
      <c r="E127" s="91"/>
      <c r="F127" s="95"/>
      <c r="G127" s="73" t="str">
        <f t="shared" si="0"/>
        <v>NVT</v>
      </c>
      <c r="H127" s="35">
        <v>3</v>
      </c>
      <c r="I127" s="33" t="str">
        <f>IFERROR(VLOOKUP(M127,Context!$E$5:$G$37,3),"")</f>
        <v/>
      </c>
      <c r="J127" s="33" t="str">
        <f>IFERROR(VLOOKUP(N127,Context!$E$5:$G$37,3),"")</f>
        <v/>
      </c>
      <c r="K127" s="33" t="str">
        <f>IFERROR(VLOOKUP(O127,Context!$E$5:$G$37,3),"")</f>
        <v/>
      </c>
      <c r="L127" s="33"/>
      <c r="M127" s="36"/>
      <c r="N127" s="36"/>
      <c r="O127" s="36"/>
    </row>
    <row r="128" spans="1:15" ht="50.1" customHeight="1" x14ac:dyDescent="0.3">
      <c r="A128" s="75">
        <v>85</v>
      </c>
      <c r="B128" s="66" t="s">
        <v>294</v>
      </c>
      <c r="C128" s="32" t="s">
        <v>77</v>
      </c>
      <c r="D128" s="31" t="s">
        <v>244</v>
      </c>
      <c r="E128" s="92" t="str">
        <f>IF(G128="NVT",DropdownAntwoord!A$3,"")</f>
        <v/>
      </c>
      <c r="F128" s="87"/>
      <c r="G128" s="73" t="str">
        <f t="shared" si="0"/>
        <v/>
      </c>
      <c r="H128" s="35">
        <v>3</v>
      </c>
      <c r="I128" s="33" t="str">
        <f>IFERROR(VLOOKUP(M128,Context!$E$5:$G$37,3),"")</f>
        <v>Y</v>
      </c>
      <c r="J128" s="33" t="str">
        <f>IFERROR(VLOOKUP(N128,Context!$E$5:$G$37,3),"")</f>
        <v>Y</v>
      </c>
      <c r="K128" s="33" t="str">
        <f>IFERROR(VLOOKUP(O128,Context!$E$5:$G$37,3),"")</f>
        <v/>
      </c>
      <c r="L128" s="35"/>
      <c r="M128" s="40" t="s">
        <v>408</v>
      </c>
      <c r="N128" s="36" t="s">
        <v>409</v>
      </c>
      <c r="O128" s="36"/>
    </row>
    <row r="129" spans="1:15" ht="50.1" customHeight="1" x14ac:dyDescent="0.3">
      <c r="A129" s="75">
        <v>86</v>
      </c>
      <c r="B129" s="66" t="s">
        <v>294</v>
      </c>
      <c r="C129" s="32" t="s">
        <v>77</v>
      </c>
      <c r="D129" s="31" t="s">
        <v>387</v>
      </c>
      <c r="E129" s="92" t="str">
        <f>IF(G129="NVT",DropdownAntwoord!A$3,"")</f>
        <v/>
      </c>
      <c r="F129" s="87"/>
      <c r="G129" s="73" t="str">
        <f t="shared" si="0"/>
        <v/>
      </c>
      <c r="H129" s="35">
        <v>3</v>
      </c>
      <c r="I129" s="33" t="str">
        <f>IFERROR(VLOOKUP(M129,Context!$E$5:$G$37,3),"")</f>
        <v>Y</v>
      </c>
      <c r="J129" s="33" t="str">
        <f>IFERROR(VLOOKUP(N129,Context!$E$5:$G$37,3),"")</f>
        <v>Y</v>
      </c>
      <c r="K129" s="33" t="str">
        <f>IFERROR(VLOOKUP(O129,Context!$E$5:$G$37,3),"")</f>
        <v/>
      </c>
      <c r="L129" s="33"/>
      <c r="M129" s="40" t="s">
        <v>408</v>
      </c>
      <c r="N129" s="36" t="s">
        <v>409</v>
      </c>
      <c r="O129" s="36"/>
    </row>
    <row r="130" spans="1:15" ht="50.1" customHeight="1" x14ac:dyDescent="0.3">
      <c r="A130" s="75">
        <v>87</v>
      </c>
      <c r="B130" s="66" t="s">
        <v>294</v>
      </c>
      <c r="C130" s="32" t="s">
        <v>76</v>
      </c>
      <c r="D130" s="31" t="s">
        <v>245</v>
      </c>
      <c r="E130" s="92" t="str">
        <f>IF(G130="NVT",DropdownAntwoord!A$3,"")</f>
        <v/>
      </c>
      <c r="F130" s="87"/>
      <c r="G130" s="73" t="str">
        <f t="shared" si="0"/>
        <v/>
      </c>
      <c r="H130" s="35">
        <v>3</v>
      </c>
      <c r="I130" s="33" t="str">
        <f>IFERROR(VLOOKUP(M130,Context!$E$5:$G$37,3),"")</f>
        <v>Y</v>
      </c>
      <c r="J130" s="33" t="str">
        <f>IFERROR(VLOOKUP(N130,Context!$E$5:$G$37,3),"")</f>
        <v>Y</v>
      </c>
      <c r="K130" s="33" t="str">
        <f>IFERROR(VLOOKUP(O130,Context!$E$5:$G$37,3),"")</f>
        <v/>
      </c>
      <c r="L130" s="35"/>
      <c r="M130" s="40" t="s">
        <v>408</v>
      </c>
      <c r="N130" s="36" t="s">
        <v>409</v>
      </c>
      <c r="O130" s="36"/>
    </row>
    <row r="131" spans="1:15" ht="30" customHeight="1" x14ac:dyDescent="0.3">
      <c r="A131" s="75"/>
      <c r="B131" s="36"/>
      <c r="C131" s="33"/>
      <c r="D131" s="80" t="s">
        <v>420</v>
      </c>
      <c r="E131" s="91"/>
      <c r="F131" s="95"/>
      <c r="G131" s="73" t="str">
        <f t="shared" si="0"/>
        <v>NVT</v>
      </c>
      <c r="H131" s="35">
        <v>3</v>
      </c>
      <c r="I131" s="33" t="str">
        <f>IFERROR(VLOOKUP(M131,Context!$E$5:$G$37,3),"")</f>
        <v/>
      </c>
      <c r="J131" s="33" t="str">
        <f>IFERROR(VLOOKUP(N131,Context!$E$5:$G$37,3),"")</f>
        <v/>
      </c>
      <c r="K131" s="33" t="str">
        <f>IFERROR(VLOOKUP(O131,Context!$E$5:$G$37,3),"")</f>
        <v/>
      </c>
      <c r="L131" s="33"/>
      <c r="M131" s="36"/>
      <c r="N131" s="36"/>
      <c r="O131" s="36"/>
    </row>
    <row r="132" spans="1:15" ht="50.1" customHeight="1" x14ac:dyDescent="0.3">
      <c r="A132" s="75">
        <v>88</v>
      </c>
      <c r="B132" s="66" t="s">
        <v>304</v>
      </c>
      <c r="C132" s="32" t="s">
        <v>66</v>
      </c>
      <c r="D132" s="31" t="s">
        <v>533</v>
      </c>
      <c r="E132" s="92" t="str">
        <f>IF(G132="NVT",DropdownAntwoord!A$3,"")</f>
        <v/>
      </c>
      <c r="F132" s="87"/>
      <c r="G132" s="73" t="str">
        <f t="shared" si="0"/>
        <v/>
      </c>
      <c r="H132" s="35">
        <v>3</v>
      </c>
      <c r="I132" s="33" t="str">
        <f>IFERROR(VLOOKUP(M132,Context!$E$5:$G$37,3),"")</f>
        <v>Y</v>
      </c>
      <c r="J132" s="33" t="str">
        <f>IFERROR(VLOOKUP(N132,Context!$E$5:$G$37,3),"")</f>
        <v>Y</v>
      </c>
      <c r="K132" s="33" t="str">
        <f>IFERROR(VLOOKUP(O132,Context!$E$5:$G$37,3),"")</f>
        <v/>
      </c>
      <c r="L132" s="35"/>
      <c r="M132" s="40" t="s">
        <v>408</v>
      </c>
      <c r="N132" s="36" t="s">
        <v>409</v>
      </c>
      <c r="O132" s="36"/>
    </row>
    <row r="133" spans="1:15" ht="50.1" customHeight="1" x14ac:dyDescent="0.3">
      <c r="A133" s="75">
        <v>89</v>
      </c>
      <c r="B133" s="66" t="s">
        <v>304</v>
      </c>
      <c r="C133" s="32" t="s">
        <v>0</v>
      </c>
      <c r="D133" s="31" t="s">
        <v>74</v>
      </c>
      <c r="E133" s="92" t="str">
        <f>IF(G133="NVT",DropdownAntwoord!A$3,"")</f>
        <v/>
      </c>
      <c r="F133" s="87"/>
      <c r="G133" s="73" t="str">
        <f t="shared" si="0"/>
        <v/>
      </c>
      <c r="H133" s="35">
        <v>3</v>
      </c>
      <c r="I133" s="33" t="str">
        <f>IFERROR(VLOOKUP(M133,Context!$E$5:$G$37,3),"")</f>
        <v>Y</v>
      </c>
      <c r="J133" s="33" t="str">
        <f>IFERROR(VLOOKUP(N133,Context!$E$5:$G$37,3),"")</f>
        <v>Y</v>
      </c>
      <c r="K133" s="33" t="str">
        <f>IFERROR(VLOOKUP(O133,Context!$E$5:$G$37,3),"")</f>
        <v>Y</v>
      </c>
      <c r="L133" s="33"/>
      <c r="M133" s="40" t="s">
        <v>408</v>
      </c>
      <c r="N133" s="36" t="s">
        <v>409</v>
      </c>
      <c r="O133" s="36" t="s">
        <v>410</v>
      </c>
    </row>
    <row r="134" spans="1:15" ht="29.25" customHeight="1" x14ac:dyDescent="0.3">
      <c r="A134" s="75">
        <v>90</v>
      </c>
      <c r="B134" s="66" t="s">
        <v>304</v>
      </c>
      <c r="C134" s="32" t="s">
        <v>73</v>
      </c>
      <c r="D134" s="31" t="s">
        <v>246</v>
      </c>
      <c r="E134" s="92" t="str">
        <f>IF(G134="NVT",DropdownAntwoord!A$3,"")</f>
        <v/>
      </c>
      <c r="F134" s="87"/>
      <c r="G134" s="73" t="str">
        <f t="shared" si="0"/>
        <v/>
      </c>
      <c r="H134" s="35">
        <v>3</v>
      </c>
      <c r="I134" s="33" t="str">
        <f>IFERROR(VLOOKUP(M134,Context!$E$5:$G$37,3),"")</f>
        <v>Y</v>
      </c>
      <c r="J134" s="33" t="str">
        <f>IFERROR(VLOOKUP(N134,Context!$E$5:$G$37,3),"")</f>
        <v>Y</v>
      </c>
      <c r="K134" s="33" t="str">
        <f>IFERROR(VLOOKUP(O134,Context!$E$5:$G$37,3),"")</f>
        <v/>
      </c>
      <c r="L134" s="35"/>
      <c r="M134" s="40" t="s">
        <v>408</v>
      </c>
      <c r="N134" s="36" t="s">
        <v>409</v>
      </c>
      <c r="O134" s="36"/>
    </row>
    <row r="135" spans="1:15" ht="50.1" customHeight="1" x14ac:dyDescent="0.3">
      <c r="A135" s="75">
        <v>91</v>
      </c>
      <c r="B135" s="66" t="s">
        <v>304</v>
      </c>
      <c r="C135" s="32" t="s">
        <v>66</v>
      </c>
      <c r="D135" s="31" t="s">
        <v>247</v>
      </c>
      <c r="E135" s="92" t="str">
        <f>IF(G135="NVT",DropdownAntwoord!A$3,"")</f>
        <v/>
      </c>
      <c r="F135" s="87"/>
      <c r="G135" s="73" t="str">
        <f t="shared" si="0"/>
        <v/>
      </c>
      <c r="H135" s="35">
        <v>3</v>
      </c>
      <c r="I135" s="33" t="str">
        <f>IFERROR(VLOOKUP(M135,Context!$E$5:$G$37,3),"")</f>
        <v>Y</v>
      </c>
      <c r="J135" s="33" t="str">
        <f>IFERROR(VLOOKUP(N135,Context!$E$5:$G$37,3),"")</f>
        <v>Y</v>
      </c>
      <c r="K135" s="33" t="str">
        <f>IFERROR(VLOOKUP(O135,Context!$E$5:$G$37,3),"")</f>
        <v>Y</v>
      </c>
      <c r="L135" s="35"/>
      <c r="M135" s="40" t="s">
        <v>408</v>
      </c>
      <c r="N135" s="36" t="s">
        <v>409</v>
      </c>
      <c r="O135" s="36" t="s">
        <v>410</v>
      </c>
    </row>
    <row r="136" spans="1:15" ht="63.75" customHeight="1" x14ac:dyDescent="0.3">
      <c r="A136" s="75">
        <v>92</v>
      </c>
      <c r="B136" s="66" t="s">
        <v>304</v>
      </c>
      <c r="C136" s="32" t="s">
        <v>66</v>
      </c>
      <c r="D136" s="31" t="s">
        <v>72</v>
      </c>
      <c r="E136" s="92" t="str">
        <f>IF(G136="NVT",DropdownAntwoord!A$3,"")</f>
        <v/>
      </c>
      <c r="F136" s="87"/>
      <c r="G136" s="73" t="str">
        <f t="shared" si="0"/>
        <v/>
      </c>
      <c r="H136" s="35">
        <v>3</v>
      </c>
      <c r="I136" s="33" t="str">
        <f>IFERROR(VLOOKUP(M136,Context!$E$5:$G$37,3),"")</f>
        <v>Y</v>
      </c>
      <c r="J136" s="33" t="str">
        <f>IFERROR(VLOOKUP(N136,Context!$E$5:$G$37,3),"")</f>
        <v>Y</v>
      </c>
      <c r="K136" s="33" t="str">
        <f>IFERROR(VLOOKUP(O136,Context!$E$5:$G$37,3),"")</f>
        <v>Y</v>
      </c>
      <c r="L136" s="33"/>
      <c r="M136" s="40" t="s">
        <v>408</v>
      </c>
      <c r="N136" s="36" t="s">
        <v>409</v>
      </c>
      <c r="O136" s="36" t="s">
        <v>410</v>
      </c>
    </row>
    <row r="137" spans="1:15" ht="50.1" customHeight="1" x14ac:dyDescent="0.3">
      <c r="A137" s="75">
        <v>93</v>
      </c>
      <c r="B137" s="66" t="s">
        <v>304</v>
      </c>
      <c r="C137" s="32" t="s">
        <v>66</v>
      </c>
      <c r="D137" s="31" t="s">
        <v>71</v>
      </c>
      <c r="E137" s="92" t="str">
        <f>IF(G137="NVT",DropdownAntwoord!A$3,"")</f>
        <v/>
      </c>
      <c r="F137" s="87"/>
      <c r="G137" s="73" t="str">
        <f t="shared" si="0"/>
        <v/>
      </c>
      <c r="H137" s="35">
        <v>3</v>
      </c>
      <c r="I137" s="33" t="str">
        <f>IFERROR(VLOOKUP(M137,Context!$E$5:$G$37,3),"")</f>
        <v/>
      </c>
      <c r="J137" s="33" t="str">
        <f>IFERROR(VLOOKUP(N137,Context!$E$5:$G$37,3),"")</f>
        <v>Y</v>
      </c>
      <c r="K137" s="33" t="str">
        <f>IFERROR(VLOOKUP(O137,Context!$E$5:$G$37,3),"")</f>
        <v/>
      </c>
      <c r="L137" s="35"/>
      <c r="M137" s="40"/>
      <c r="N137" s="36" t="s">
        <v>409</v>
      </c>
      <c r="O137" s="36"/>
    </row>
    <row r="138" spans="1:15" ht="50.1" customHeight="1" x14ac:dyDescent="0.3">
      <c r="A138" s="75">
        <v>94</v>
      </c>
      <c r="B138" s="66" t="s">
        <v>304</v>
      </c>
      <c r="C138" s="32" t="s">
        <v>66</v>
      </c>
      <c r="D138" s="31" t="s">
        <v>70</v>
      </c>
      <c r="E138" s="92" t="str">
        <f>IF(G138="NVT",DropdownAntwoord!A$3,"")</f>
        <v/>
      </c>
      <c r="F138" s="87"/>
      <c r="G138" s="73" t="str">
        <f t="shared" si="0"/>
        <v/>
      </c>
      <c r="H138" s="35">
        <v>3</v>
      </c>
      <c r="I138" s="33" t="str">
        <f>IFERROR(VLOOKUP(M138,Context!$E$5:$G$37,3),"")</f>
        <v>Y</v>
      </c>
      <c r="J138" s="33" t="str">
        <f>IFERROR(VLOOKUP(N138,Context!$E$5:$G$37,3),"")</f>
        <v>Y</v>
      </c>
      <c r="K138" s="33" t="str">
        <f>IFERROR(VLOOKUP(O138,Context!$E$5:$G$37,3),"")</f>
        <v/>
      </c>
      <c r="L138" s="33"/>
      <c r="M138" s="40" t="s">
        <v>408</v>
      </c>
      <c r="N138" s="36" t="s">
        <v>409</v>
      </c>
      <c r="O138" s="36"/>
    </row>
    <row r="139" spans="1:15" ht="50.1" customHeight="1" x14ac:dyDescent="0.3">
      <c r="A139" s="75">
        <v>95</v>
      </c>
      <c r="B139" s="66" t="s">
        <v>304</v>
      </c>
      <c r="C139" s="32" t="s">
        <v>66</v>
      </c>
      <c r="D139" s="31" t="s">
        <v>69</v>
      </c>
      <c r="E139" s="92" t="str">
        <f>IF(G139="NVT",DropdownAntwoord!A$3,"")</f>
        <v/>
      </c>
      <c r="F139" s="87"/>
      <c r="G139" s="73" t="str">
        <f t="shared" si="0"/>
        <v/>
      </c>
      <c r="H139" s="35">
        <v>3</v>
      </c>
      <c r="I139" s="33" t="str">
        <f>IFERROR(VLOOKUP(M139,Context!$E$5:$G$37,3),"")</f>
        <v>Y</v>
      </c>
      <c r="J139" s="33" t="str">
        <f>IFERROR(VLOOKUP(N139,Context!$E$5:$G$37,3),"")</f>
        <v>Y</v>
      </c>
      <c r="K139" s="33" t="str">
        <f>IFERROR(VLOOKUP(O139,Context!$E$5:$G$37,3),"")</f>
        <v/>
      </c>
      <c r="L139" s="35"/>
      <c r="M139" s="40" t="s">
        <v>408</v>
      </c>
      <c r="N139" s="36" t="s">
        <v>409</v>
      </c>
      <c r="O139" s="36"/>
    </row>
    <row r="140" spans="1:15" ht="76.5" customHeight="1" x14ac:dyDescent="0.3">
      <c r="A140" s="75">
        <v>96</v>
      </c>
      <c r="B140" s="66" t="s">
        <v>304</v>
      </c>
      <c r="C140" s="32" t="s">
        <v>66</v>
      </c>
      <c r="D140" s="31" t="s">
        <v>68</v>
      </c>
      <c r="E140" s="92" t="str">
        <f>IF(G140="NVT",DropdownAntwoord!A$3,"")</f>
        <v/>
      </c>
      <c r="F140" s="87"/>
      <c r="G140" s="73" t="str">
        <f t="shared" si="0"/>
        <v/>
      </c>
      <c r="H140" s="35">
        <v>3</v>
      </c>
      <c r="I140" s="33" t="str">
        <f>IFERROR(VLOOKUP(M140,Context!$E$5:$G$37,3),"")</f>
        <v>Y</v>
      </c>
      <c r="J140" s="33" t="str">
        <f>IFERROR(VLOOKUP(N140,Context!$E$5:$G$37,3),"")</f>
        <v>Y</v>
      </c>
      <c r="K140" s="33" t="str">
        <f>IFERROR(VLOOKUP(O140,Context!$E$5:$G$37,3),"")</f>
        <v/>
      </c>
      <c r="L140" s="33"/>
      <c r="M140" s="40" t="s">
        <v>408</v>
      </c>
      <c r="N140" s="36" t="s">
        <v>409</v>
      </c>
      <c r="O140" s="36"/>
    </row>
    <row r="141" spans="1:15" ht="50.1" customHeight="1" x14ac:dyDescent="0.3">
      <c r="A141" s="75">
        <v>97</v>
      </c>
      <c r="B141" s="66" t="s">
        <v>304</v>
      </c>
      <c r="C141" s="32" t="s">
        <v>66</v>
      </c>
      <c r="D141" s="31" t="s">
        <v>248</v>
      </c>
      <c r="E141" s="92" t="str">
        <f>IF(G141="NVT",DropdownAntwoord!A$3,"")</f>
        <v/>
      </c>
      <c r="F141" s="87"/>
      <c r="G141" s="73" t="str">
        <f t="shared" si="0"/>
        <v/>
      </c>
      <c r="H141" s="35">
        <v>3</v>
      </c>
      <c r="I141" s="33" t="str">
        <f>IFERROR(VLOOKUP(M141,Context!$E$5:$G$37,3),"")</f>
        <v/>
      </c>
      <c r="J141" s="33" t="str">
        <f>IFERROR(VLOOKUP(N141,Context!$E$5:$G$37,3),"")</f>
        <v>Y</v>
      </c>
      <c r="K141" s="33" t="str">
        <f>IFERROR(VLOOKUP(O141,Context!$E$5:$G$37,3),"")</f>
        <v/>
      </c>
      <c r="L141" s="35"/>
      <c r="M141" s="40"/>
      <c r="N141" s="36" t="s">
        <v>409</v>
      </c>
      <c r="O141" s="36"/>
    </row>
    <row r="142" spans="1:15" ht="50.1" customHeight="1" x14ac:dyDescent="0.3">
      <c r="A142" s="75">
        <v>98</v>
      </c>
      <c r="B142" s="66" t="s">
        <v>304</v>
      </c>
      <c r="C142" s="32" t="s">
        <v>66</v>
      </c>
      <c r="D142" s="31" t="s">
        <v>249</v>
      </c>
      <c r="E142" s="92" t="str">
        <f>IF(G142="NVT",DropdownAntwoord!A$3,"")</f>
        <v/>
      </c>
      <c r="F142" s="87"/>
      <c r="G142" s="73" t="str">
        <f t="shared" si="0"/>
        <v/>
      </c>
      <c r="H142" s="35">
        <v>3</v>
      </c>
      <c r="I142" s="33" t="str">
        <f>IFERROR(VLOOKUP(M142,Context!$E$5:$G$37,3),"")</f>
        <v>Y</v>
      </c>
      <c r="J142" s="33" t="str">
        <f>IFERROR(VLOOKUP(N142,Context!$E$5:$G$37,3),"")</f>
        <v>Y</v>
      </c>
      <c r="K142" s="33" t="str">
        <f>IFERROR(VLOOKUP(O142,Context!$E$5:$G$37,3),"")</f>
        <v/>
      </c>
      <c r="L142" s="33"/>
      <c r="M142" s="40" t="s">
        <v>408</v>
      </c>
      <c r="N142" s="36" t="s">
        <v>409</v>
      </c>
      <c r="O142" s="36"/>
    </row>
    <row r="143" spans="1:15" ht="50.1" customHeight="1" x14ac:dyDescent="0.3">
      <c r="A143" s="75">
        <v>99</v>
      </c>
      <c r="B143" s="66" t="s">
        <v>304</v>
      </c>
      <c r="C143" s="32" t="s">
        <v>66</v>
      </c>
      <c r="D143" s="31" t="s">
        <v>67</v>
      </c>
      <c r="E143" s="92" t="str">
        <f>IF(G143="NVT",DropdownAntwoord!A$3,"")</f>
        <v/>
      </c>
      <c r="F143" s="87"/>
      <c r="G143" s="73" t="str">
        <f t="shared" si="0"/>
        <v/>
      </c>
      <c r="H143" s="35">
        <v>3</v>
      </c>
      <c r="I143" s="33" t="str">
        <f>IFERROR(VLOOKUP(M143,Context!$E$5:$G$37,3),"")</f>
        <v/>
      </c>
      <c r="J143" s="33" t="str">
        <f>IFERROR(VLOOKUP(N143,Context!$E$5:$G$37,3),"")</f>
        <v>Y</v>
      </c>
      <c r="K143" s="33" t="str">
        <f>IFERROR(VLOOKUP(O143,Context!$E$5:$G$37,3),"")</f>
        <v/>
      </c>
      <c r="L143" s="35"/>
      <c r="M143" s="40"/>
      <c r="N143" s="36" t="s">
        <v>409</v>
      </c>
      <c r="O143" s="36"/>
    </row>
    <row r="144" spans="1:15" ht="50.1" customHeight="1" x14ac:dyDescent="0.3">
      <c r="A144" s="75">
        <v>100</v>
      </c>
      <c r="B144" s="66" t="s">
        <v>304</v>
      </c>
      <c r="C144" s="32" t="s">
        <v>66</v>
      </c>
      <c r="D144" s="31" t="s">
        <v>65</v>
      </c>
      <c r="E144" s="92" t="str">
        <f>IF(G144="NVT",DropdownAntwoord!A$3,"")</f>
        <v/>
      </c>
      <c r="F144" s="87"/>
      <c r="G144" s="73" t="str">
        <f t="shared" si="0"/>
        <v/>
      </c>
      <c r="H144" s="35">
        <v>3</v>
      </c>
      <c r="I144" s="33" t="str">
        <f>IFERROR(VLOOKUP(M144,Context!$E$5:$G$37,3),"")</f>
        <v/>
      </c>
      <c r="J144" s="33" t="str">
        <f>IFERROR(VLOOKUP(N144,Context!$E$5:$G$37,3),"")</f>
        <v>Y</v>
      </c>
      <c r="K144" s="33" t="str">
        <f>IFERROR(VLOOKUP(O144,Context!$E$5:$G$37,3),"")</f>
        <v/>
      </c>
      <c r="L144" s="33"/>
      <c r="M144" s="40"/>
      <c r="N144" s="36" t="s">
        <v>409</v>
      </c>
      <c r="O144" s="36"/>
    </row>
    <row r="145" spans="1:15" s="29" customFormat="1" ht="30" customHeight="1" x14ac:dyDescent="0.3">
      <c r="A145" s="74" t="s">
        <v>507</v>
      </c>
      <c r="B145" s="36"/>
      <c r="C145" s="35"/>
      <c r="D145" s="79" t="s">
        <v>524</v>
      </c>
      <c r="E145" s="63"/>
      <c r="F145" s="94"/>
      <c r="G145" s="73" t="str">
        <f t="shared" ref="G145:G157" si="1">IF(I145="Y","","NVT")</f>
        <v/>
      </c>
      <c r="H145" s="33"/>
      <c r="I145" s="33" t="str">
        <f>IFERROR(VLOOKUP(M145,Context!$E$5:$G$37,3),"")</f>
        <v>Y</v>
      </c>
      <c r="J145" s="33" t="str">
        <f>IFERROR(VLOOKUP(N145,Context!$E$5:$G$37,3),"")</f>
        <v/>
      </c>
      <c r="K145" s="33" t="str">
        <f>IFERROR(VLOOKUP(O145,Context!$E$5:$G$37,3),"")</f>
        <v/>
      </c>
      <c r="L145" s="33"/>
      <c r="M145" s="36" t="s">
        <v>400</v>
      </c>
      <c r="N145" s="39"/>
      <c r="O145" s="39"/>
    </row>
    <row r="146" spans="1:15" ht="41.25" customHeight="1" x14ac:dyDescent="0.3">
      <c r="A146" s="75"/>
      <c r="B146" s="36"/>
      <c r="C146" s="33"/>
      <c r="D146" s="80" t="s">
        <v>421</v>
      </c>
      <c r="E146" s="91"/>
      <c r="F146" s="95"/>
      <c r="G146" s="73" t="str">
        <f t="shared" si="1"/>
        <v>NVT</v>
      </c>
      <c r="H146" s="33"/>
      <c r="I146" s="33" t="str">
        <f>IFERROR(VLOOKUP(M146,Context!$E$5:$G$37,3),"")</f>
        <v/>
      </c>
      <c r="J146" s="33" t="str">
        <f>IFERROR(VLOOKUP(N146,Context!$E$5:$G$37,3),"")</f>
        <v/>
      </c>
      <c r="K146" s="33" t="str">
        <f>IFERROR(VLOOKUP(O146,Context!$E$5:$G$37,3),"")</f>
        <v/>
      </c>
      <c r="L146" s="33"/>
      <c r="M146" s="36"/>
      <c r="N146" s="36"/>
      <c r="O146" s="36"/>
    </row>
    <row r="147" spans="1:15" ht="50.1" customHeight="1" x14ac:dyDescent="0.3">
      <c r="A147" s="75">
        <v>101</v>
      </c>
      <c r="B147" s="66" t="s">
        <v>306</v>
      </c>
      <c r="C147" s="32" t="s">
        <v>56</v>
      </c>
      <c r="D147" s="31" t="s">
        <v>258</v>
      </c>
      <c r="E147" s="92" t="str">
        <f>IF(G147="NVT",DropdownAntwoord!A$3,"")</f>
        <v/>
      </c>
      <c r="F147" s="87"/>
      <c r="G147" s="73" t="str">
        <f t="shared" si="1"/>
        <v/>
      </c>
      <c r="H147" s="33">
        <v>1</v>
      </c>
      <c r="I147" s="33" t="str">
        <f>IFERROR(VLOOKUP(M147,Context!$E$5:$G$37,3),"")</f>
        <v>Y</v>
      </c>
      <c r="J147" s="33" t="str">
        <f>IFERROR(VLOOKUP(N147,Context!$E$5:$G$37,3),"")</f>
        <v/>
      </c>
      <c r="K147" s="33" t="str">
        <f>IFERROR(VLOOKUP(O147,Context!$E$5:$G$37,3),"")</f>
        <v/>
      </c>
      <c r="L147" s="33"/>
      <c r="M147" s="40" t="s">
        <v>400</v>
      </c>
      <c r="N147" s="36"/>
      <c r="O147" s="36"/>
    </row>
    <row r="148" spans="1:15" ht="50.1" customHeight="1" x14ac:dyDescent="0.3">
      <c r="A148" s="75">
        <v>102</v>
      </c>
      <c r="B148" s="66" t="s">
        <v>306</v>
      </c>
      <c r="C148" s="32" t="s">
        <v>55</v>
      </c>
      <c r="D148" s="31" t="s">
        <v>259</v>
      </c>
      <c r="E148" s="92" t="str">
        <f>IF(G148="NVT",DropdownAntwoord!A$3,"")</f>
        <v/>
      </c>
      <c r="F148" s="87"/>
      <c r="G148" s="73" t="str">
        <f t="shared" si="1"/>
        <v/>
      </c>
      <c r="H148" s="33">
        <v>1</v>
      </c>
      <c r="I148" s="33" t="str">
        <f>IFERROR(VLOOKUP(M148,Context!$E$5:$G$37,3),"")</f>
        <v>Y</v>
      </c>
      <c r="J148" s="33" t="str">
        <f>IFERROR(VLOOKUP(N148,Context!$E$5:$G$37,3),"")</f>
        <v/>
      </c>
      <c r="K148" s="33" t="str">
        <f>IFERROR(VLOOKUP(O148,Context!$E$5:$G$37,3),"")</f>
        <v/>
      </c>
      <c r="L148" s="33"/>
      <c r="M148" s="40" t="s">
        <v>400</v>
      </c>
      <c r="N148" s="36"/>
      <c r="O148" s="36"/>
    </row>
    <row r="149" spans="1:15" ht="50.1" customHeight="1" x14ac:dyDescent="0.3">
      <c r="A149" s="75">
        <v>103</v>
      </c>
      <c r="B149" s="66" t="s">
        <v>306</v>
      </c>
      <c r="C149" s="32" t="s">
        <v>54</v>
      </c>
      <c r="D149" s="31" t="s">
        <v>260</v>
      </c>
      <c r="E149" s="92" t="str">
        <f>IF(G149="NVT",DropdownAntwoord!A$3,"")</f>
        <v/>
      </c>
      <c r="F149" s="87"/>
      <c r="G149" s="73" t="str">
        <f t="shared" si="1"/>
        <v/>
      </c>
      <c r="H149" s="33">
        <v>1</v>
      </c>
      <c r="I149" s="33" t="str">
        <f>IFERROR(VLOOKUP(M149,Context!$E$5:$G$37,3),"")</f>
        <v>Y</v>
      </c>
      <c r="J149" s="33" t="str">
        <f>IFERROR(VLOOKUP(N149,Context!$E$5:$G$37,3),"")</f>
        <v/>
      </c>
      <c r="K149" s="33" t="str">
        <f>IFERROR(VLOOKUP(O149,Context!$E$5:$G$37,3),"")</f>
        <v/>
      </c>
      <c r="L149" s="33"/>
      <c r="M149" s="40" t="s">
        <v>400</v>
      </c>
      <c r="N149" s="36"/>
      <c r="O149" s="36"/>
    </row>
    <row r="150" spans="1:15" ht="50.1" customHeight="1" x14ac:dyDescent="0.3">
      <c r="A150" s="75">
        <v>104</v>
      </c>
      <c r="B150" s="66" t="s">
        <v>306</v>
      </c>
      <c r="C150" s="32" t="s">
        <v>53</v>
      </c>
      <c r="D150" s="31" t="s">
        <v>261</v>
      </c>
      <c r="E150" s="92" t="str">
        <f>IF(G150="NVT",DropdownAntwoord!A$3,"")</f>
        <v/>
      </c>
      <c r="F150" s="87"/>
      <c r="G150" s="73" t="str">
        <f t="shared" si="1"/>
        <v/>
      </c>
      <c r="H150" s="33">
        <v>1</v>
      </c>
      <c r="I150" s="33" t="str">
        <f>IFERROR(VLOOKUP(M150,Context!$E$5:$G$37,3),"")</f>
        <v>Y</v>
      </c>
      <c r="J150" s="33" t="str">
        <f>IFERROR(VLOOKUP(N150,Context!$E$5:$G$37,3),"")</f>
        <v/>
      </c>
      <c r="K150" s="33" t="str">
        <f>IFERROR(VLOOKUP(O150,Context!$E$5:$G$37,3),"")</f>
        <v/>
      </c>
      <c r="L150" s="33"/>
      <c r="M150" s="40" t="s">
        <v>400</v>
      </c>
      <c r="N150" s="36"/>
      <c r="O150" s="36"/>
    </row>
    <row r="151" spans="1:15" ht="30" customHeight="1" x14ac:dyDescent="0.3">
      <c r="A151" s="75"/>
      <c r="B151" s="36"/>
      <c r="C151" s="33"/>
      <c r="D151" s="80" t="s">
        <v>422</v>
      </c>
      <c r="E151" s="91"/>
      <c r="F151" s="95"/>
      <c r="G151" s="73" t="str">
        <f t="shared" si="1"/>
        <v>NVT</v>
      </c>
      <c r="H151" s="33"/>
      <c r="I151" s="33" t="str">
        <f>IFERROR(VLOOKUP(M151,Context!$E$5:$G$37,3),"")</f>
        <v/>
      </c>
      <c r="J151" s="33" t="str">
        <f>IFERROR(VLOOKUP(N151,Context!$E$5:$G$37,3),"")</f>
        <v/>
      </c>
      <c r="K151" s="33" t="str">
        <f>IFERROR(VLOOKUP(O151,Context!$E$5:$G$37,3),"")</f>
        <v/>
      </c>
      <c r="L151" s="33"/>
      <c r="M151" s="36"/>
      <c r="N151" s="36"/>
      <c r="O151" s="36"/>
    </row>
    <row r="152" spans="1:15" ht="50.1" customHeight="1" x14ac:dyDescent="0.3">
      <c r="A152" s="75">
        <v>105</v>
      </c>
      <c r="B152" s="66" t="s">
        <v>307</v>
      </c>
      <c r="C152" s="32" t="s">
        <v>52</v>
      </c>
      <c r="D152" s="31" t="s">
        <v>262</v>
      </c>
      <c r="E152" s="92" t="str">
        <f>IF(G152="NVT",DropdownAntwoord!A$3,"")</f>
        <v/>
      </c>
      <c r="F152" s="87"/>
      <c r="G152" s="73" t="str">
        <f t="shared" si="1"/>
        <v/>
      </c>
      <c r="H152" s="33">
        <v>1</v>
      </c>
      <c r="I152" s="33" t="str">
        <f>IFERROR(VLOOKUP(M152,Context!$E$5:$G$37,3),"")</f>
        <v>Y</v>
      </c>
      <c r="J152" s="33" t="str">
        <f>IFERROR(VLOOKUP(N152,Context!$E$5:$G$37,3),"")</f>
        <v/>
      </c>
      <c r="K152" s="33" t="str">
        <f>IFERROR(VLOOKUP(O152,Context!$E$5:$G$37,3),"")</f>
        <v/>
      </c>
      <c r="L152" s="33"/>
      <c r="M152" s="40" t="s">
        <v>400</v>
      </c>
      <c r="N152" s="36"/>
      <c r="O152" s="36"/>
    </row>
    <row r="153" spans="1:15" ht="50.1" customHeight="1" x14ac:dyDescent="0.3">
      <c r="A153" s="75">
        <v>106</v>
      </c>
      <c r="B153" s="66" t="s">
        <v>307</v>
      </c>
      <c r="C153" s="32" t="s">
        <v>52</v>
      </c>
      <c r="D153" s="31" t="s">
        <v>263</v>
      </c>
      <c r="E153" s="92" t="str">
        <f>IF(G153="NVT",DropdownAntwoord!A$3,"")</f>
        <v/>
      </c>
      <c r="F153" s="87"/>
      <c r="G153" s="73" t="str">
        <f t="shared" si="1"/>
        <v/>
      </c>
      <c r="H153" s="33">
        <v>1</v>
      </c>
      <c r="I153" s="33" t="str">
        <f>IFERROR(VLOOKUP(M153,Context!$E$5:$G$37,3),"")</f>
        <v>Y</v>
      </c>
      <c r="J153" s="33" t="str">
        <f>IFERROR(VLOOKUP(N153,Context!$E$5:$G$37,3),"")</f>
        <v/>
      </c>
      <c r="K153" s="33" t="str">
        <f>IFERROR(VLOOKUP(O153,Context!$E$5:$G$37,3),"")</f>
        <v/>
      </c>
      <c r="L153" s="33"/>
      <c r="M153" s="40" t="s">
        <v>400</v>
      </c>
      <c r="N153" s="36"/>
      <c r="O153" s="36"/>
    </row>
    <row r="154" spans="1:15" ht="39.75" customHeight="1" x14ac:dyDescent="0.3">
      <c r="A154" s="75"/>
      <c r="B154" s="36"/>
      <c r="C154" s="33"/>
      <c r="D154" s="80" t="s">
        <v>423</v>
      </c>
      <c r="E154" s="91"/>
      <c r="F154" s="95"/>
      <c r="G154" s="73" t="str">
        <f t="shared" si="1"/>
        <v>NVT</v>
      </c>
      <c r="H154" s="33"/>
      <c r="I154" s="33" t="str">
        <f>IFERROR(VLOOKUP(M154,Context!$E$5:$G$37,3),"")</f>
        <v/>
      </c>
      <c r="J154" s="33" t="str">
        <f>IFERROR(VLOOKUP(N154,Context!$E$5:$G$37,3),"")</f>
        <v/>
      </c>
      <c r="K154" s="33" t="str">
        <f>IFERROR(VLOOKUP(O154,Context!$E$5:$G$37,3),"")</f>
        <v/>
      </c>
      <c r="L154" s="33"/>
      <c r="M154" s="36"/>
      <c r="N154" s="36"/>
      <c r="O154" s="36"/>
    </row>
    <row r="155" spans="1:15" ht="50.1" customHeight="1" x14ac:dyDescent="0.3">
      <c r="A155" s="75">
        <v>107</v>
      </c>
      <c r="B155" s="66" t="s">
        <v>308</v>
      </c>
      <c r="C155" s="32" t="s">
        <v>51</v>
      </c>
      <c r="D155" s="31" t="s">
        <v>50</v>
      </c>
      <c r="E155" s="92" t="str">
        <f>IF(G155="NVT",DropdownAntwoord!A$3,"")</f>
        <v/>
      </c>
      <c r="F155" s="87"/>
      <c r="G155" s="73" t="str">
        <f t="shared" si="1"/>
        <v/>
      </c>
      <c r="H155" s="33">
        <v>1</v>
      </c>
      <c r="I155" s="33" t="str">
        <f>IFERROR(VLOOKUP(M155,Context!$E$5:$G$37,3),"")</f>
        <v>Y</v>
      </c>
      <c r="J155" s="33" t="str">
        <f>IFERROR(VLOOKUP(N155,Context!$E$5:$G$37,3),"")</f>
        <v/>
      </c>
      <c r="K155" s="33" t="str">
        <f>IFERROR(VLOOKUP(O155,Context!$E$5:$G$37,3),"")</f>
        <v/>
      </c>
      <c r="L155" s="33"/>
      <c r="M155" s="40" t="s">
        <v>400</v>
      </c>
      <c r="N155" s="36"/>
      <c r="O155" s="36"/>
    </row>
    <row r="156" spans="1:15" ht="50.1" customHeight="1" x14ac:dyDescent="0.3">
      <c r="A156" s="75">
        <v>108</v>
      </c>
      <c r="B156" s="66" t="s">
        <v>308</v>
      </c>
      <c r="C156" s="32" t="s">
        <v>49</v>
      </c>
      <c r="D156" s="31" t="s">
        <v>264</v>
      </c>
      <c r="E156" s="92" t="str">
        <f>IF(G156="NVT",DropdownAntwoord!A$3,"")</f>
        <v/>
      </c>
      <c r="F156" s="87"/>
      <c r="G156" s="73" t="str">
        <f t="shared" si="1"/>
        <v/>
      </c>
      <c r="H156" s="33">
        <v>1</v>
      </c>
      <c r="I156" s="33" t="str">
        <f>IFERROR(VLOOKUP(M156,Context!$E$5:$G$37,3),"")</f>
        <v>Y</v>
      </c>
      <c r="J156" s="33" t="str">
        <f>IFERROR(VLOOKUP(N156,Context!$E$5:$G$37,3),"")</f>
        <v/>
      </c>
      <c r="K156" s="33" t="str">
        <f>IFERROR(VLOOKUP(O156,Context!$E$5:$G$37,3),"")</f>
        <v/>
      </c>
      <c r="L156" s="33"/>
      <c r="M156" s="40" t="s">
        <v>400</v>
      </c>
      <c r="N156" s="36"/>
      <c r="O156" s="36"/>
    </row>
    <row r="157" spans="1:15" ht="50.1" customHeight="1" x14ac:dyDescent="0.3">
      <c r="A157" s="75">
        <v>109</v>
      </c>
      <c r="B157" s="66" t="s">
        <v>289</v>
      </c>
      <c r="C157" s="32" t="s">
        <v>48</v>
      </c>
      <c r="D157" s="31" t="s">
        <v>47</v>
      </c>
      <c r="E157" s="92" t="str">
        <f>IF(G157="NVT",DropdownAntwoord!A$3,"")</f>
        <v/>
      </c>
      <c r="F157" s="87"/>
      <c r="G157" s="73" t="str">
        <f t="shared" si="1"/>
        <v/>
      </c>
      <c r="H157" s="33">
        <v>1</v>
      </c>
      <c r="I157" s="33" t="str">
        <f>IFERROR(VLOOKUP(M157,Context!$E$5:$G$37,3),"")</f>
        <v>Y</v>
      </c>
      <c r="J157" s="33" t="str">
        <f>IFERROR(VLOOKUP(N157,Context!$E$5:$G$37,3),"")</f>
        <v/>
      </c>
      <c r="K157" s="33" t="str">
        <f>IFERROR(VLOOKUP(O157,Context!$E$5:$G$37,3),"")</f>
        <v/>
      </c>
      <c r="L157" s="33"/>
      <c r="M157" s="40" t="s">
        <v>400</v>
      </c>
      <c r="N157" s="36"/>
      <c r="O157" s="36"/>
    </row>
    <row r="158" spans="1:15" s="29" customFormat="1" ht="30" customHeight="1" x14ac:dyDescent="0.3">
      <c r="A158" s="74" t="s">
        <v>508</v>
      </c>
      <c r="B158" s="36"/>
      <c r="C158" s="35"/>
      <c r="D158" s="79" t="s">
        <v>46</v>
      </c>
      <c r="E158" s="63"/>
      <c r="F158" s="94"/>
      <c r="G158" s="73"/>
      <c r="H158" s="35">
        <v>0</v>
      </c>
      <c r="I158" s="33" t="str">
        <f>IFERROR(VLOOKUP(M158,Context!$E$5:$G$37,3),"")</f>
        <v>Y</v>
      </c>
      <c r="J158" s="33" t="str">
        <f>IFERROR(VLOOKUP(N158,Context!$E$5:$G$37,3),"")</f>
        <v/>
      </c>
      <c r="K158" s="33" t="str">
        <f>IFERROR(VLOOKUP(O158,Context!$E$5:$G$37,3),"")</f>
        <v/>
      </c>
      <c r="L158" s="35"/>
      <c r="M158" s="36" t="s">
        <v>398</v>
      </c>
      <c r="N158" s="39"/>
      <c r="O158" s="39"/>
    </row>
    <row r="159" spans="1:15" ht="30" customHeight="1" x14ac:dyDescent="0.3">
      <c r="A159" s="75"/>
      <c r="B159" s="36"/>
      <c r="C159" s="33"/>
      <c r="D159" s="80" t="s">
        <v>424</v>
      </c>
      <c r="E159" s="91"/>
      <c r="F159" s="95"/>
      <c r="G159" s="73" t="str">
        <f>IF(I159="Y","","NVT")</f>
        <v/>
      </c>
      <c r="H159" s="33">
        <v>1</v>
      </c>
      <c r="I159" s="33" t="str">
        <f>IFERROR(VLOOKUP(M159,Context!$E$5:$G$37,3),"")</f>
        <v>Y</v>
      </c>
      <c r="J159" s="33" t="str">
        <f>IFERROR(VLOOKUP(N159,Context!$E$5:$G$37,3),"")</f>
        <v/>
      </c>
      <c r="K159" s="33" t="str">
        <f>IFERROR(VLOOKUP(O159,Context!$E$5:$G$37,3),"")</f>
        <v/>
      </c>
      <c r="L159" s="33"/>
      <c r="M159" s="36" t="s">
        <v>398</v>
      </c>
      <c r="N159" s="36"/>
      <c r="O159" s="36"/>
    </row>
    <row r="160" spans="1:15" ht="64.5" customHeight="1" x14ac:dyDescent="0.3">
      <c r="A160" s="75">
        <v>110</v>
      </c>
      <c r="B160" s="66" t="s">
        <v>309</v>
      </c>
      <c r="C160" s="32" t="s">
        <v>45</v>
      </c>
      <c r="D160" s="31" t="s">
        <v>265</v>
      </c>
      <c r="E160" s="92" t="str">
        <f>IF(G160="NVT",DropdownAntwoord!A$3,"")</f>
        <v/>
      </c>
      <c r="F160" s="87"/>
      <c r="G160" s="73" t="str">
        <f>IF(I160="Y","","NVT")</f>
        <v/>
      </c>
      <c r="H160" s="33">
        <v>1</v>
      </c>
      <c r="I160" s="33" t="str">
        <f>IFERROR(VLOOKUP(M160,Context!$E$5:$G$37,3),"")</f>
        <v>Y</v>
      </c>
      <c r="J160" s="33" t="str">
        <f>IFERROR(VLOOKUP(N160,Context!$E$5:$G$37,3),"")</f>
        <v/>
      </c>
      <c r="K160" s="33" t="str">
        <f>IFERROR(VLOOKUP(O160,Context!$E$5:$G$37,3),"")</f>
        <v/>
      </c>
      <c r="L160" s="33"/>
      <c r="M160" s="39" t="s">
        <v>398</v>
      </c>
      <c r="N160" s="36"/>
      <c r="O160" s="36"/>
    </row>
    <row r="161" spans="1:15" ht="50.1" customHeight="1" x14ac:dyDescent="0.3">
      <c r="A161" s="75">
        <v>111</v>
      </c>
      <c r="B161" s="66" t="s">
        <v>309</v>
      </c>
      <c r="C161" s="32" t="s">
        <v>44</v>
      </c>
      <c r="D161" s="31" t="s">
        <v>266</v>
      </c>
      <c r="E161" s="92" t="str">
        <f>IF(G161="NVT",DropdownAntwoord!A$3,"")</f>
        <v/>
      </c>
      <c r="F161" s="87"/>
      <c r="G161" s="73" t="str">
        <f>IF(I161="Y","","NVT")</f>
        <v/>
      </c>
      <c r="H161" s="33">
        <v>1</v>
      </c>
      <c r="I161" s="33" t="str">
        <f>IFERROR(VLOOKUP(M161,Context!$E$5:$G$37,3),"")</f>
        <v>Y</v>
      </c>
      <c r="J161" s="33" t="str">
        <f>IFERROR(VLOOKUP(N161,Context!$E$5:$G$37,3),"")</f>
        <v/>
      </c>
      <c r="K161" s="33" t="str">
        <f>IFERROR(VLOOKUP(O161,Context!$E$5:$G$37,3),"")</f>
        <v/>
      </c>
      <c r="L161" s="33"/>
      <c r="M161" s="36" t="s">
        <v>398</v>
      </c>
      <c r="N161" s="36"/>
      <c r="O161" s="36"/>
    </row>
    <row r="162" spans="1:15" ht="30" customHeight="1" x14ac:dyDescent="0.3">
      <c r="A162" s="75"/>
      <c r="B162" s="36"/>
      <c r="C162" s="33"/>
      <c r="D162" s="80" t="s">
        <v>425</v>
      </c>
      <c r="E162" s="91"/>
      <c r="F162" s="95"/>
      <c r="G162" s="73"/>
      <c r="H162" s="35">
        <v>0</v>
      </c>
      <c r="I162" s="33" t="str">
        <f>IFERROR(VLOOKUP(M162,Context!$E$5:$G$37,3),"")</f>
        <v/>
      </c>
      <c r="J162" s="33" t="str">
        <f>IFERROR(VLOOKUP(N162,Context!$E$5:$G$37,3),"")</f>
        <v/>
      </c>
      <c r="K162" s="33" t="str">
        <f>IFERROR(VLOOKUP(O162,Context!$E$5:$G$37,3),"")</f>
        <v/>
      </c>
      <c r="L162" s="35"/>
      <c r="M162" s="36"/>
      <c r="N162" s="36"/>
      <c r="O162" s="36"/>
    </row>
    <row r="163" spans="1:15" ht="50.1" customHeight="1" x14ac:dyDescent="0.3">
      <c r="A163" s="75">
        <v>112</v>
      </c>
      <c r="B163" s="66" t="s">
        <v>309</v>
      </c>
      <c r="C163" s="32" t="s">
        <v>43</v>
      </c>
      <c r="D163" s="31" t="s">
        <v>267</v>
      </c>
      <c r="E163" s="92" t="str">
        <f>IF(G163="NVT",DropdownAntwoord!A$3,"")</f>
        <v/>
      </c>
      <c r="F163" s="87"/>
      <c r="G163" s="73"/>
      <c r="H163" s="33">
        <v>0</v>
      </c>
      <c r="I163" s="33" t="str">
        <f>IFERROR(VLOOKUP(M163,Context!$E$5:$G$37,3),"")</f>
        <v/>
      </c>
      <c r="J163" s="33" t="str">
        <f>IFERROR(VLOOKUP(N163,Context!$E$5:$G$37,3),"")</f>
        <v/>
      </c>
      <c r="K163" s="33" t="str">
        <f>IFERROR(VLOOKUP(O163,Context!$E$5:$G$37,3),"")</f>
        <v/>
      </c>
      <c r="L163" s="33"/>
      <c r="M163" s="40"/>
      <c r="N163" s="36"/>
      <c r="O163" s="36"/>
    </row>
    <row r="164" spans="1:15" ht="74.25" customHeight="1" x14ac:dyDescent="0.3">
      <c r="A164" s="75">
        <v>113</v>
      </c>
      <c r="B164" s="66" t="s">
        <v>309</v>
      </c>
      <c r="C164" s="32" t="s">
        <v>42</v>
      </c>
      <c r="D164" s="31" t="s">
        <v>268</v>
      </c>
      <c r="E164" s="92" t="str">
        <f>IF(G164="NVT",DropdownAntwoord!A$3,"")</f>
        <v/>
      </c>
      <c r="F164" s="87"/>
      <c r="G164" s="73"/>
      <c r="H164" s="35">
        <v>0</v>
      </c>
      <c r="I164" s="33" t="str">
        <f>IFERROR(VLOOKUP(M164,Context!$E$5:$G$37,3),"")</f>
        <v/>
      </c>
      <c r="J164" s="33" t="str">
        <f>IFERROR(VLOOKUP(N164,Context!$E$5:$G$37,3),"")</f>
        <v/>
      </c>
      <c r="K164" s="33" t="str">
        <f>IFERROR(VLOOKUP(O164,Context!$E$5:$G$37,3),"")</f>
        <v/>
      </c>
      <c r="L164" s="35"/>
      <c r="M164" s="40"/>
      <c r="N164" s="36"/>
      <c r="O164" s="36"/>
    </row>
    <row r="165" spans="1:15" ht="63.75" customHeight="1" x14ac:dyDescent="0.3">
      <c r="A165" s="75">
        <v>114</v>
      </c>
      <c r="B165" s="66" t="s">
        <v>309</v>
      </c>
      <c r="C165" s="32" t="s">
        <v>41</v>
      </c>
      <c r="D165" s="31" t="s">
        <v>390</v>
      </c>
      <c r="E165" s="92" t="str">
        <f>IF(G165="NVT",DropdownAntwoord!A$3,"")</f>
        <v/>
      </c>
      <c r="F165" s="87"/>
      <c r="G165" s="73"/>
      <c r="H165" s="33">
        <v>0</v>
      </c>
      <c r="I165" s="33" t="str">
        <f>IFERROR(VLOOKUP(M165,Context!$E$5:$G$37,3),"")</f>
        <v/>
      </c>
      <c r="J165" s="33" t="str">
        <f>IFERROR(VLOOKUP(N165,Context!$E$5:$G$37,3),"")</f>
        <v/>
      </c>
      <c r="K165" s="33" t="str">
        <f>IFERROR(VLOOKUP(O165,Context!$E$5:$G$37,3),"")</f>
        <v/>
      </c>
      <c r="L165" s="33"/>
      <c r="M165" s="40"/>
      <c r="N165" s="36"/>
      <c r="O165" s="36"/>
    </row>
    <row r="166" spans="1:15" ht="43.5" customHeight="1" x14ac:dyDescent="0.3">
      <c r="A166" s="75"/>
      <c r="B166" s="36"/>
      <c r="C166" s="33"/>
      <c r="D166" s="80" t="s">
        <v>426</v>
      </c>
      <c r="E166" s="91"/>
      <c r="F166" s="95"/>
      <c r="G166" s="73"/>
      <c r="H166" s="35">
        <v>0</v>
      </c>
      <c r="I166" s="33" t="str">
        <f>IFERROR(VLOOKUP(M166,Context!$E$5:$G$37,3),"")</f>
        <v/>
      </c>
      <c r="J166" s="33" t="str">
        <f>IFERROR(VLOOKUP(N166,Context!$E$5:$G$37,3),"")</f>
        <v/>
      </c>
      <c r="K166" s="33" t="str">
        <f>IFERROR(VLOOKUP(O166,Context!$E$5:$G$37,3),"")</f>
        <v/>
      </c>
      <c r="L166" s="35"/>
      <c r="M166" s="36"/>
      <c r="N166" s="36"/>
      <c r="O166" s="36"/>
    </row>
    <row r="167" spans="1:15" ht="50.1" customHeight="1" x14ac:dyDescent="0.3">
      <c r="A167" s="75">
        <v>115</v>
      </c>
      <c r="B167" s="66" t="s">
        <v>310</v>
      </c>
      <c r="C167" s="32" t="s">
        <v>40</v>
      </c>
      <c r="D167" s="31" t="s">
        <v>269</v>
      </c>
      <c r="E167" s="92" t="str">
        <f>IF(G167="NVT",DropdownAntwoord!A$3,"")</f>
        <v/>
      </c>
      <c r="F167" s="87"/>
      <c r="G167" s="73"/>
      <c r="H167" s="33">
        <v>0</v>
      </c>
      <c r="I167" s="33" t="str">
        <f>IFERROR(VLOOKUP(M167,Context!$E$5:$G$37,3),"")</f>
        <v/>
      </c>
      <c r="J167" s="33" t="str">
        <f>IFERROR(VLOOKUP(N167,Context!$E$5:$G$37,3),"")</f>
        <v/>
      </c>
      <c r="K167" s="33" t="str">
        <f>IFERROR(VLOOKUP(O167,Context!$E$5:$G$37,3),"")</f>
        <v/>
      </c>
      <c r="L167" s="33"/>
      <c r="M167" s="40"/>
      <c r="N167" s="36"/>
      <c r="O167" s="36"/>
    </row>
    <row r="168" spans="1:15" ht="121.5" customHeight="1" x14ac:dyDescent="0.3">
      <c r="A168" s="75">
        <v>116</v>
      </c>
      <c r="B168" s="66" t="s">
        <v>310</v>
      </c>
      <c r="C168" s="32" t="s">
        <v>39</v>
      </c>
      <c r="D168" s="31" t="s">
        <v>483</v>
      </c>
      <c r="E168" s="92" t="str">
        <f>IF(G168="NVT",DropdownAntwoord!A$3,"")</f>
        <v/>
      </c>
      <c r="F168" s="87"/>
      <c r="G168" s="73"/>
      <c r="H168" s="35">
        <v>0</v>
      </c>
      <c r="I168" s="33" t="str">
        <f>IFERROR(VLOOKUP(M168,Context!$E$5:$G$37,3),"")</f>
        <v/>
      </c>
      <c r="J168" s="33" t="str">
        <f>IFERROR(VLOOKUP(N168,Context!$E$5:$G$37,3),"")</f>
        <v/>
      </c>
      <c r="K168" s="33" t="str">
        <f>IFERROR(VLOOKUP(O168,Context!$E$5:$G$37,3),"")</f>
        <v/>
      </c>
      <c r="L168" s="35"/>
      <c r="M168" s="40"/>
      <c r="N168" s="36"/>
      <c r="O168" s="36"/>
    </row>
    <row r="169" spans="1:15" s="29" customFormat="1" ht="30" customHeight="1" x14ac:dyDescent="0.3">
      <c r="A169" s="74" t="s">
        <v>509</v>
      </c>
      <c r="B169" s="36"/>
      <c r="C169" s="35"/>
      <c r="D169" s="79" t="s">
        <v>38</v>
      </c>
      <c r="E169" s="63"/>
      <c r="F169" s="94"/>
      <c r="G169" s="73"/>
      <c r="H169" s="35">
        <v>1</v>
      </c>
      <c r="I169" s="33" t="str">
        <f>IFERROR(VLOOKUP(M169,Context!$E$5:$G$37,3),"")</f>
        <v>Y</v>
      </c>
      <c r="J169" s="33" t="str">
        <f>IFERROR(VLOOKUP(N169,Context!$E$5:$G$37,3),"")</f>
        <v/>
      </c>
      <c r="K169" s="33" t="str">
        <f>IFERROR(VLOOKUP(O169,Context!$E$5:$G$37,3),"")</f>
        <v/>
      </c>
      <c r="L169" s="35"/>
      <c r="M169" s="36" t="s">
        <v>401</v>
      </c>
      <c r="N169" s="39"/>
      <c r="O169" s="39"/>
    </row>
    <row r="170" spans="1:15" ht="43.5" customHeight="1" x14ac:dyDescent="0.3">
      <c r="A170" s="75"/>
      <c r="B170" s="36"/>
      <c r="C170" s="33"/>
      <c r="D170" s="80" t="s">
        <v>427</v>
      </c>
      <c r="E170" s="91"/>
      <c r="F170" s="95"/>
      <c r="G170" s="73" t="str">
        <f t="shared" ref="G170:G206" si="2">IF(I170="Y","","NVT")</f>
        <v/>
      </c>
      <c r="H170" s="33">
        <v>1</v>
      </c>
      <c r="I170" s="33" t="str">
        <f>IFERROR(VLOOKUP(M170,Context!$E$5:$G$37,3),"")</f>
        <v>Y</v>
      </c>
      <c r="J170" s="33" t="str">
        <f>IFERROR(VLOOKUP(N170,Context!$E$5:$G$37,3),"")</f>
        <v/>
      </c>
      <c r="K170" s="33" t="str">
        <f>IFERROR(VLOOKUP(O170,Context!$E$5:$G$37,3),"")</f>
        <v/>
      </c>
      <c r="L170" s="33"/>
      <c r="M170" s="36" t="s">
        <v>401</v>
      </c>
      <c r="N170" s="36"/>
      <c r="O170" s="36"/>
    </row>
    <row r="171" spans="1:15" ht="63" customHeight="1" x14ac:dyDescent="0.3">
      <c r="A171" s="75">
        <v>117</v>
      </c>
      <c r="B171" s="66" t="s">
        <v>311</v>
      </c>
      <c r="C171" s="32" t="s">
        <v>37</v>
      </c>
      <c r="D171" s="31" t="s">
        <v>389</v>
      </c>
      <c r="E171" s="92" t="str">
        <f>IF(G171="NVT",DropdownAntwoord!A$3,"")</f>
        <v/>
      </c>
      <c r="F171" s="87"/>
      <c r="G171" s="73" t="str">
        <f t="shared" si="2"/>
        <v/>
      </c>
      <c r="H171" s="33">
        <v>1</v>
      </c>
      <c r="I171" s="33" t="str">
        <f>IFERROR(VLOOKUP(M171,Context!$E$5:$G$37,3),"")</f>
        <v>Y</v>
      </c>
      <c r="J171" s="33" t="str">
        <f>IFERROR(VLOOKUP(N171,Context!$E$5:$G$37,3),"")</f>
        <v/>
      </c>
      <c r="K171" s="33" t="str">
        <f>IFERROR(VLOOKUP(O171,Context!$E$5:$G$37,3),"")</f>
        <v/>
      </c>
      <c r="L171" s="33"/>
      <c r="M171" s="36" t="s">
        <v>401</v>
      </c>
      <c r="N171" s="36"/>
      <c r="O171" s="36"/>
    </row>
    <row r="172" spans="1:15" ht="30" customHeight="1" x14ac:dyDescent="0.3">
      <c r="A172" s="75"/>
      <c r="B172" s="36"/>
      <c r="C172" s="33"/>
      <c r="D172" s="80" t="s">
        <v>428</v>
      </c>
      <c r="E172" s="91"/>
      <c r="F172" s="95"/>
      <c r="G172" s="73" t="str">
        <f t="shared" si="2"/>
        <v/>
      </c>
      <c r="H172" s="33">
        <v>1</v>
      </c>
      <c r="I172" s="33" t="str">
        <f>IFERROR(VLOOKUP(M172,Context!$E$5:$G$37,3),"")</f>
        <v>Y</v>
      </c>
      <c r="J172" s="33" t="str">
        <f>IFERROR(VLOOKUP(N172,Context!$E$5:$G$37,3),"")</f>
        <v/>
      </c>
      <c r="K172" s="33" t="str">
        <f>IFERROR(VLOOKUP(O172,Context!$E$5:$G$37,3),"")</f>
        <v/>
      </c>
      <c r="L172" s="33"/>
      <c r="M172" s="36" t="s">
        <v>401</v>
      </c>
      <c r="N172" s="36"/>
      <c r="O172" s="36"/>
    </row>
    <row r="173" spans="1:15" ht="66.75" customHeight="1" x14ac:dyDescent="0.3">
      <c r="A173" s="75">
        <v>118</v>
      </c>
      <c r="B173" s="66" t="s">
        <v>311</v>
      </c>
      <c r="C173" s="32" t="s">
        <v>36</v>
      </c>
      <c r="D173" s="31" t="s">
        <v>270</v>
      </c>
      <c r="E173" s="92" t="str">
        <f>IF(G173="NVT",DropdownAntwoord!A$3,"")</f>
        <v/>
      </c>
      <c r="F173" s="87"/>
      <c r="G173" s="73" t="str">
        <f t="shared" si="2"/>
        <v/>
      </c>
      <c r="H173" s="33">
        <v>1</v>
      </c>
      <c r="I173" s="33" t="str">
        <f>IFERROR(VLOOKUP(M173,Context!$E$5:$G$37,3),"")</f>
        <v>Y</v>
      </c>
      <c r="J173" s="33" t="str">
        <f>IFERROR(VLOOKUP(N173,Context!$E$5:$G$37,3),"")</f>
        <v/>
      </c>
      <c r="K173" s="33" t="str">
        <f>IFERROR(VLOOKUP(O173,Context!$E$5:$G$37,3),"")</f>
        <v/>
      </c>
      <c r="L173" s="33"/>
      <c r="M173" s="36" t="s">
        <v>401</v>
      </c>
      <c r="N173" s="36"/>
      <c r="O173" s="36"/>
    </row>
    <row r="174" spans="1:15" ht="81" customHeight="1" x14ac:dyDescent="0.3">
      <c r="A174" s="75">
        <v>119</v>
      </c>
      <c r="B174" s="66" t="s">
        <v>311</v>
      </c>
      <c r="C174" s="32" t="s">
        <v>35</v>
      </c>
      <c r="D174" s="31" t="s">
        <v>271</v>
      </c>
      <c r="E174" s="92" t="str">
        <f>IF(G174="NVT",DropdownAntwoord!A$3,"")</f>
        <v/>
      </c>
      <c r="F174" s="87"/>
      <c r="G174" s="73" t="str">
        <f t="shared" si="2"/>
        <v/>
      </c>
      <c r="H174" s="33">
        <v>1</v>
      </c>
      <c r="I174" s="33" t="str">
        <f>IFERROR(VLOOKUP(M174,Context!$E$5:$G$37,3),"")</f>
        <v>Y</v>
      </c>
      <c r="J174" s="33" t="str">
        <f>IFERROR(VLOOKUP(N174,Context!$E$5:$G$37,3),"")</f>
        <v/>
      </c>
      <c r="K174" s="33" t="str">
        <f>IFERROR(VLOOKUP(O174,Context!$E$5:$G$37,3),"")</f>
        <v/>
      </c>
      <c r="L174" s="33"/>
      <c r="M174" s="36" t="s">
        <v>401</v>
      </c>
      <c r="N174" s="36"/>
      <c r="O174" s="36"/>
    </row>
    <row r="175" spans="1:15" s="29" customFormat="1" ht="30" customHeight="1" x14ac:dyDescent="0.3">
      <c r="A175" s="74" t="s">
        <v>510</v>
      </c>
      <c r="B175" s="36"/>
      <c r="C175" s="35"/>
      <c r="D175" s="79" t="s">
        <v>169</v>
      </c>
      <c r="E175" s="63"/>
      <c r="F175" s="94"/>
      <c r="G175" s="73" t="str">
        <f t="shared" si="2"/>
        <v/>
      </c>
      <c r="H175" s="35">
        <v>0</v>
      </c>
      <c r="I175" s="33" t="str">
        <f>IFERROR(VLOOKUP(M175,Context!$E$5:$G$37,3),"")</f>
        <v>Y</v>
      </c>
      <c r="J175" s="33" t="str">
        <f>IFERROR(VLOOKUP(N175,Context!$E$5:$G$37,3),"")</f>
        <v/>
      </c>
      <c r="K175" s="33" t="str">
        <f>IFERROR(VLOOKUP(O175,Context!$E$5:$G$37,3),"")</f>
        <v/>
      </c>
      <c r="L175" s="35"/>
      <c r="M175" s="36" t="s">
        <v>397</v>
      </c>
      <c r="N175" s="39"/>
      <c r="O175" s="39"/>
    </row>
    <row r="176" spans="1:15" ht="30" customHeight="1" x14ac:dyDescent="0.3">
      <c r="A176" s="75"/>
      <c r="B176" s="36"/>
      <c r="C176" s="33"/>
      <c r="D176" s="80" t="s">
        <v>429</v>
      </c>
      <c r="E176" s="91"/>
      <c r="F176" s="95"/>
      <c r="G176" s="73" t="str">
        <f t="shared" si="2"/>
        <v/>
      </c>
      <c r="H176" s="33">
        <v>1</v>
      </c>
      <c r="I176" s="33" t="str">
        <f>IFERROR(VLOOKUP(M176,Context!$E$5:$G$37,3),"")</f>
        <v>Y</v>
      </c>
      <c r="J176" s="33" t="str">
        <f>IFERROR(VLOOKUP(N176,Context!$E$5:$G$37,3),"")</f>
        <v/>
      </c>
      <c r="K176" s="33" t="str">
        <f>IFERROR(VLOOKUP(O176,Context!$E$5:$G$37,3),"")</f>
        <v/>
      </c>
      <c r="L176" s="33"/>
      <c r="M176" s="36" t="s">
        <v>397</v>
      </c>
      <c r="N176" s="36"/>
      <c r="O176" s="36"/>
    </row>
    <row r="177" spans="1:15" ht="50.1" customHeight="1" x14ac:dyDescent="0.3">
      <c r="A177" s="75">
        <v>120</v>
      </c>
      <c r="B177" s="66" t="s">
        <v>312</v>
      </c>
      <c r="C177" s="32" t="s">
        <v>34</v>
      </c>
      <c r="D177" s="31" t="s">
        <v>176</v>
      </c>
      <c r="E177" s="92" t="str">
        <f>IF(G177="NVT",DropdownAntwoord!A$3,"")</f>
        <v/>
      </c>
      <c r="F177" s="87"/>
      <c r="G177" s="73" t="str">
        <f t="shared" si="2"/>
        <v/>
      </c>
      <c r="H177" s="33">
        <v>1</v>
      </c>
      <c r="I177" s="33" t="str">
        <f>IFERROR(VLOOKUP(M177,Context!$E$5:$G$37,3),"")</f>
        <v>Y</v>
      </c>
      <c r="J177" s="33" t="str">
        <f>IFERROR(VLOOKUP(N177,Context!$E$5:$G$37,3),"")</f>
        <v/>
      </c>
      <c r="K177" s="33" t="str">
        <f>IFERROR(VLOOKUP(O177,Context!$E$5:$G$37,3),"")</f>
        <v/>
      </c>
      <c r="L177" s="33"/>
      <c r="M177" s="39" t="s">
        <v>397</v>
      </c>
      <c r="N177" s="36"/>
      <c r="O177" s="36"/>
    </row>
    <row r="178" spans="1:15" ht="50.1" customHeight="1" x14ac:dyDescent="0.3">
      <c r="A178" s="75">
        <v>121</v>
      </c>
      <c r="B178" s="66" t="s">
        <v>292</v>
      </c>
      <c r="C178" s="32" t="s">
        <v>33</v>
      </c>
      <c r="D178" s="31" t="s">
        <v>272</v>
      </c>
      <c r="E178" s="92" t="str">
        <f>IF(G178="NVT",DropdownAntwoord!A$3,"")</f>
        <v/>
      </c>
      <c r="F178" s="87"/>
      <c r="G178" s="73" t="str">
        <f t="shared" si="2"/>
        <v/>
      </c>
      <c r="H178" s="33">
        <v>1</v>
      </c>
      <c r="I178" s="33" t="str">
        <f>IFERROR(VLOOKUP(M178,Context!$E$5:$G$37,3),"")</f>
        <v>Y</v>
      </c>
      <c r="J178" s="33" t="str">
        <f>IFERROR(VLOOKUP(N178,Context!$E$5:$G$37,3),"")</f>
        <v/>
      </c>
      <c r="K178" s="33" t="str">
        <f>IFERROR(VLOOKUP(O178,Context!$E$5:$G$37,3),"")</f>
        <v/>
      </c>
      <c r="L178" s="33"/>
      <c r="M178" s="36" t="s">
        <v>397</v>
      </c>
      <c r="N178" s="36"/>
      <c r="O178" s="36"/>
    </row>
    <row r="179" spans="1:15" ht="50.1" customHeight="1" x14ac:dyDescent="0.3">
      <c r="A179" s="75">
        <v>122</v>
      </c>
      <c r="B179" s="66" t="s">
        <v>312</v>
      </c>
      <c r="C179" s="32" t="s">
        <v>32</v>
      </c>
      <c r="D179" s="31" t="s">
        <v>31</v>
      </c>
      <c r="E179" s="92" t="str">
        <f>IF(G179="NVT",DropdownAntwoord!A$3,"")</f>
        <v/>
      </c>
      <c r="F179" s="87"/>
      <c r="G179" s="73" t="str">
        <f t="shared" si="2"/>
        <v/>
      </c>
      <c r="H179" s="33">
        <v>1</v>
      </c>
      <c r="I179" s="33" t="str">
        <f>IFERROR(VLOOKUP(M179,Context!$E$5:$G$37,3),"")</f>
        <v>Y</v>
      </c>
      <c r="J179" s="33" t="str">
        <f>IFERROR(VLOOKUP(N179,Context!$E$5:$G$37,3),"")</f>
        <v/>
      </c>
      <c r="K179" s="33" t="str">
        <f>IFERROR(VLOOKUP(O179,Context!$E$5:$G$37,3),"")</f>
        <v/>
      </c>
      <c r="L179" s="33"/>
      <c r="M179" s="39" t="s">
        <v>397</v>
      </c>
      <c r="N179" s="36"/>
      <c r="O179" s="36"/>
    </row>
    <row r="180" spans="1:15" ht="50.1" customHeight="1" x14ac:dyDescent="0.3">
      <c r="A180" s="75">
        <v>123</v>
      </c>
      <c r="B180" s="66" t="s">
        <v>312</v>
      </c>
      <c r="C180" s="32" t="s">
        <v>30</v>
      </c>
      <c r="D180" s="31" t="s">
        <v>29</v>
      </c>
      <c r="E180" s="92" t="str">
        <f>IF(G180="NVT",DropdownAntwoord!A$3,"")</f>
        <v/>
      </c>
      <c r="F180" s="87"/>
      <c r="G180" s="73" t="str">
        <f t="shared" si="2"/>
        <v/>
      </c>
      <c r="H180" s="33">
        <v>1</v>
      </c>
      <c r="I180" s="33" t="str">
        <f>IFERROR(VLOOKUP(M180,Context!$E$5:$G$37,3),"")</f>
        <v>Y</v>
      </c>
      <c r="J180" s="33" t="str">
        <f>IFERROR(VLOOKUP(N180,Context!$E$5:$G$37,3),"")</f>
        <v/>
      </c>
      <c r="K180" s="33" t="str">
        <f>IFERROR(VLOOKUP(O180,Context!$E$5:$G$37,3),"")</f>
        <v/>
      </c>
      <c r="L180" s="33"/>
      <c r="M180" s="36" t="s">
        <v>397</v>
      </c>
      <c r="N180" s="36"/>
      <c r="O180" s="36"/>
    </row>
    <row r="181" spans="1:15" ht="50.1" customHeight="1" x14ac:dyDescent="0.3">
      <c r="A181" s="75">
        <v>124</v>
      </c>
      <c r="B181" s="66" t="s">
        <v>312</v>
      </c>
      <c r="C181" s="32" t="s">
        <v>28</v>
      </c>
      <c r="D181" s="31" t="s">
        <v>27</v>
      </c>
      <c r="E181" s="92" t="str">
        <f>IF(G181="NVT",DropdownAntwoord!A$3,"")</f>
        <v/>
      </c>
      <c r="F181" s="87"/>
      <c r="G181" s="73" t="str">
        <f t="shared" si="2"/>
        <v/>
      </c>
      <c r="H181" s="33">
        <v>1</v>
      </c>
      <c r="I181" s="33" t="str">
        <f>IFERROR(VLOOKUP(M181,Context!$E$5:$G$37,3),"")</f>
        <v>Y</v>
      </c>
      <c r="J181" s="33" t="str">
        <f>IFERROR(VLOOKUP(N181,Context!$E$5:$G$37,3),"")</f>
        <v/>
      </c>
      <c r="K181" s="33" t="str">
        <f>IFERROR(VLOOKUP(O181,Context!$E$5:$G$37,3),"")</f>
        <v/>
      </c>
      <c r="L181" s="33"/>
      <c r="M181" s="39" t="s">
        <v>397</v>
      </c>
      <c r="N181" s="36"/>
      <c r="O181" s="36"/>
    </row>
    <row r="182" spans="1:15" ht="42.75" customHeight="1" x14ac:dyDescent="0.3">
      <c r="A182" s="75"/>
      <c r="B182" s="36"/>
      <c r="C182" s="33"/>
      <c r="D182" s="80" t="s">
        <v>430</v>
      </c>
      <c r="E182" s="91"/>
      <c r="F182" s="95"/>
      <c r="G182" s="73" t="str">
        <f t="shared" si="2"/>
        <v/>
      </c>
      <c r="H182" s="33">
        <v>1</v>
      </c>
      <c r="I182" s="33" t="str">
        <f>IFERROR(VLOOKUP(M182,Context!$E$5:$G$37,3),"")</f>
        <v>Y</v>
      </c>
      <c r="J182" s="33" t="str">
        <f>IFERROR(VLOOKUP(N182,Context!$E$5:$G$37,3),"")</f>
        <v/>
      </c>
      <c r="K182" s="33" t="str">
        <f>IFERROR(VLOOKUP(O182,Context!$E$5:$G$37,3),"")</f>
        <v/>
      </c>
      <c r="L182" s="33"/>
      <c r="M182" s="36" t="s">
        <v>397</v>
      </c>
      <c r="N182" s="36"/>
      <c r="O182" s="36"/>
    </row>
    <row r="183" spans="1:15" ht="98.25" customHeight="1" x14ac:dyDescent="0.3">
      <c r="A183" s="75">
        <v>125</v>
      </c>
      <c r="B183" s="66" t="s">
        <v>312</v>
      </c>
      <c r="C183" s="32" t="s">
        <v>26</v>
      </c>
      <c r="D183" s="31" t="s">
        <v>273</v>
      </c>
      <c r="E183" s="92" t="str">
        <f>IF(G183="NVT",DropdownAntwoord!A$3,"")</f>
        <v/>
      </c>
      <c r="F183" s="87"/>
      <c r="G183" s="73" t="str">
        <f t="shared" si="2"/>
        <v/>
      </c>
      <c r="H183" s="33">
        <v>1</v>
      </c>
      <c r="I183" s="33" t="str">
        <f>IFERROR(VLOOKUP(M183,Context!$E$5:$G$37,3),"")</f>
        <v>Y</v>
      </c>
      <c r="J183" s="33" t="str">
        <f>IFERROR(VLOOKUP(N183,Context!$E$5:$G$37,3),"")</f>
        <v/>
      </c>
      <c r="K183" s="33" t="str">
        <f>IFERROR(VLOOKUP(O183,Context!$E$5:$G$37,3),"")</f>
        <v/>
      </c>
      <c r="L183" s="33"/>
      <c r="M183" s="39" t="s">
        <v>397</v>
      </c>
      <c r="N183" s="36"/>
      <c r="O183" s="36"/>
    </row>
    <row r="184" spans="1:15" ht="50.1" customHeight="1" x14ac:dyDescent="0.3">
      <c r="A184" s="75">
        <v>126</v>
      </c>
      <c r="B184" s="66" t="s">
        <v>312</v>
      </c>
      <c r="C184" s="32" t="s">
        <v>25</v>
      </c>
      <c r="D184" s="31" t="s">
        <v>24</v>
      </c>
      <c r="E184" s="92" t="str">
        <f>IF(G184="NVT",DropdownAntwoord!A$3,"")</f>
        <v/>
      </c>
      <c r="F184" s="87"/>
      <c r="G184" s="73" t="str">
        <f t="shared" si="2"/>
        <v/>
      </c>
      <c r="H184" s="33">
        <v>1</v>
      </c>
      <c r="I184" s="33" t="str">
        <f>IFERROR(VLOOKUP(M184,Context!$E$5:$G$37,3),"")</f>
        <v>Y</v>
      </c>
      <c r="J184" s="33" t="str">
        <f>IFERROR(VLOOKUP(N184,Context!$E$5:$G$37,3),"")</f>
        <v/>
      </c>
      <c r="K184" s="33" t="str">
        <f>IFERROR(VLOOKUP(O184,Context!$E$5:$G$37,3),"")</f>
        <v/>
      </c>
      <c r="L184" s="33"/>
      <c r="M184" s="36" t="s">
        <v>397</v>
      </c>
      <c r="N184" s="36"/>
      <c r="O184" s="36"/>
    </row>
    <row r="185" spans="1:15" ht="50.1" customHeight="1" x14ac:dyDescent="0.3">
      <c r="A185" s="75">
        <v>127</v>
      </c>
      <c r="B185" s="66" t="s">
        <v>312</v>
      </c>
      <c r="C185" s="32" t="s">
        <v>23</v>
      </c>
      <c r="D185" s="31" t="s">
        <v>22</v>
      </c>
      <c r="E185" s="92" t="str">
        <f>IF(G185="NVT",DropdownAntwoord!A$3,"")</f>
        <v/>
      </c>
      <c r="F185" s="87"/>
      <c r="G185" s="73" t="str">
        <f t="shared" si="2"/>
        <v/>
      </c>
      <c r="H185" s="33">
        <v>1</v>
      </c>
      <c r="I185" s="33" t="str">
        <f>IFERROR(VLOOKUP(M185,Context!$E$5:$G$37,3),"")</f>
        <v>Y</v>
      </c>
      <c r="J185" s="33" t="str">
        <f>IFERROR(VLOOKUP(N185,Context!$E$5:$G$37,3),"")</f>
        <v/>
      </c>
      <c r="K185" s="33" t="str">
        <f>IFERROR(VLOOKUP(O185,Context!$E$5:$G$37,3),"")</f>
        <v/>
      </c>
      <c r="L185" s="33"/>
      <c r="M185" s="39" t="s">
        <v>397</v>
      </c>
      <c r="N185" s="36"/>
      <c r="O185" s="36"/>
    </row>
    <row r="186" spans="1:15" ht="50.1" customHeight="1" x14ac:dyDescent="0.3">
      <c r="A186" s="75">
        <v>128</v>
      </c>
      <c r="B186" s="66" t="s">
        <v>312</v>
      </c>
      <c r="C186" s="32" t="s">
        <v>21</v>
      </c>
      <c r="D186" s="31" t="s">
        <v>20</v>
      </c>
      <c r="E186" s="92" t="str">
        <f>IF(G186="NVT",DropdownAntwoord!A$3,"")</f>
        <v/>
      </c>
      <c r="F186" s="87"/>
      <c r="G186" s="73" t="str">
        <f t="shared" si="2"/>
        <v/>
      </c>
      <c r="H186" s="33">
        <v>1</v>
      </c>
      <c r="I186" s="33" t="str">
        <f>IFERROR(VLOOKUP(M186,Context!$E$5:$G$37,3),"")</f>
        <v>Y</v>
      </c>
      <c r="J186" s="33" t="str">
        <f>IFERROR(VLOOKUP(N186,Context!$E$5:$G$37,3),"")</f>
        <v/>
      </c>
      <c r="K186" s="33" t="str">
        <f>IFERROR(VLOOKUP(O186,Context!$E$5:$G$37,3),"")</f>
        <v/>
      </c>
      <c r="L186" s="33"/>
      <c r="M186" s="36" t="s">
        <v>397</v>
      </c>
      <c r="N186" s="36"/>
      <c r="O186" s="36"/>
    </row>
    <row r="187" spans="1:15" ht="50.1" customHeight="1" x14ac:dyDescent="0.3">
      <c r="A187" s="75">
        <v>129</v>
      </c>
      <c r="B187" s="66" t="s">
        <v>312</v>
      </c>
      <c r="C187" s="32" t="s">
        <v>19</v>
      </c>
      <c r="D187" s="31" t="s">
        <v>18</v>
      </c>
      <c r="E187" s="92" t="str">
        <f>IF(G187="NVT",DropdownAntwoord!A$3,"")</f>
        <v/>
      </c>
      <c r="F187" s="87"/>
      <c r="G187" s="73" t="str">
        <f t="shared" si="2"/>
        <v/>
      </c>
      <c r="H187" s="33">
        <v>1</v>
      </c>
      <c r="I187" s="33" t="str">
        <f>IFERROR(VLOOKUP(M187,Context!$E$5:$G$37,3),"")</f>
        <v>Y</v>
      </c>
      <c r="J187" s="33" t="str">
        <f>IFERROR(VLOOKUP(N187,Context!$E$5:$G$37,3),"")</f>
        <v/>
      </c>
      <c r="K187" s="33" t="str">
        <f>IFERROR(VLOOKUP(O187,Context!$E$5:$G$37,3),"")</f>
        <v/>
      </c>
      <c r="L187" s="33"/>
      <c r="M187" s="39" t="s">
        <v>397</v>
      </c>
      <c r="N187" s="36"/>
      <c r="O187" s="36"/>
    </row>
    <row r="188" spans="1:15" s="29" customFormat="1" ht="30" customHeight="1" x14ac:dyDescent="0.3">
      <c r="A188" s="74" t="s">
        <v>511</v>
      </c>
      <c r="B188" s="36"/>
      <c r="C188" s="35"/>
      <c r="D188" s="79" t="s">
        <v>17</v>
      </c>
      <c r="E188" s="63"/>
      <c r="F188" s="94"/>
      <c r="G188" s="73" t="str">
        <f t="shared" si="2"/>
        <v/>
      </c>
      <c r="H188" s="33"/>
      <c r="I188" s="33" t="str">
        <f>IFERROR(VLOOKUP(M188,Context!$E$5:$G$37,3),"")</f>
        <v>Y</v>
      </c>
      <c r="J188" s="33" t="str">
        <f>IFERROR(VLOOKUP(N188,Context!$E$5:$G$37,3),"")</f>
        <v/>
      </c>
      <c r="K188" s="33" t="str">
        <f>IFERROR(VLOOKUP(O188,Context!$E$5:$G$37,3),"")</f>
        <v/>
      </c>
      <c r="L188" s="33"/>
      <c r="M188" s="36" t="s">
        <v>402</v>
      </c>
      <c r="N188" s="39"/>
      <c r="O188" s="39"/>
    </row>
    <row r="189" spans="1:15" ht="30" customHeight="1" x14ac:dyDescent="0.3">
      <c r="A189" s="75"/>
      <c r="B189" s="36"/>
      <c r="C189" s="33"/>
      <c r="D189" s="80" t="s">
        <v>462</v>
      </c>
      <c r="E189" s="91"/>
      <c r="F189" s="95"/>
      <c r="G189" s="73" t="str">
        <f t="shared" si="2"/>
        <v/>
      </c>
      <c r="H189" s="33"/>
      <c r="I189" s="33" t="str">
        <f>IFERROR(VLOOKUP(M189,Context!$E$5:$G$37,3),"")</f>
        <v>Y</v>
      </c>
      <c r="J189" s="33" t="str">
        <f>IFERROR(VLOOKUP(N189,Context!$E$5:$G$37,3),"")</f>
        <v/>
      </c>
      <c r="K189" s="33" t="str">
        <f>IFERROR(VLOOKUP(O189,Context!$E$5:$G$37,3),"")</f>
        <v/>
      </c>
      <c r="L189" s="33"/>
      <c r="M189" s="39" t="s">
        <v>402</v>
      </c>
      <c r="N189" s="36"/>
      <c r="O189" s="36"/>
    </row>
    <row r="190" spans="1:15" ht="50.1" customHeight="1" x14ac:dyDescent="0.3">
      <c r="A190" s="75">
        <v>130</v>
      </c>
      <c r="B190" s="66" t="s">
        <v>313</v>
      </c>
      <c r="C190" s="32" t="s">
        <v>16</v>
      </c>
      <c r="D190" s="31" t="s">
        <v>274</v>
      </c>
      <c r="E190" s="92" t="str">
        <f>IF(G190="NVT",DropdownAntwoord!A$3,"")</f>
        <v/>
      </c>
      <c r="F190" s="87"/>
      <c r="G190" s="73" t="str">
        <f t="shared" si="2"/>
        <v/>
      </c>
      <c r="H190" s="33">
        <v>1</v>
      </c>
      <c r="I190" s="33" t="str">
        <f>IFERROR(VLOOKUP(M190,Context!$E$5:$G$37,3),"")</f>
        <v>Y</v>
      </c>
      <c r="J190" s="33" t="str">
        <f>IFERROR(VLOOKUP(N190,Context!$E$5:$G$37,3),"")</f>
        <v/>
      </c>
      <c r="K190" s="33" t="str">
        <f>IFERROR(VLOOKUP(O190,Context!$E$5:$G$37,3),"")</f>
        <v/>
      </c>
      <c r="L190" s="33"/>
      <c r="M190" s="36" t="s">
        <v>402</v>
      </c>
      <c r="N190" s="36"/>
      <c r="O190" s="36"/>
    </row>
    <row r="191" spans="1:15" ht="50.1" customHeight="1" x14ac:dyDescent="0.3">
      <c r="A191" s="75">
        <v>131</v>
      </c>
      <c r="B191" s="66" t="s">
        <v>313</v>
      </c>
      <c r="C191" s="32" t="s">
        <v>15</v>
      </c>
      <c r="D191" s="82" t="s">
        <v>275</v>
      </c>
      <c r="E191" s="92" t="str">
        <f>IF(G191="NVT",DropdownAntwoord!A$3,"")</f>
        <v/>
      </c>
      <c r="F191" s="87"/>
      <c r="G191" s="73" t="str">
        <f t="shared" si="2"/>
        <v/>
      </c>
      <c r="H191" s="33">
        <v>1</v>
      </c>
      <c r="I191" s="33" t="str">
        <f>IFERROR(VLOOKUP(M191,Context!$E$5:$G$37,3),"")</f>
        <v>Y</v>
      </c>
      <c r="J191" s="33" t="str">
        <f>IFERROR(VLOOKUP(N191,Context!$E$5:$G$37,3),"")</f>
        <v/>
      </c>
      <c r="K191" s="33" t="str">
        <f>IFERROR(VLOOKUP(O191,Context!$E$5:$G$37,3),"")</f>
        <v/>
      </c>
      <c r="L191" s="33"/>
      <c r="M191" s="39" t="s">
        <v>402</v>
      </c>
      <c r="N191" s="36"/>
      <c r="O191" s="36"/>
    </row>
    <row r="192" spans="1:15" ht="50.1" customHeight="1" x14ac:dyDescent="0.3">
      <c r="A192" s="75">
        <v>132</v>
      </c>
      <c r="B192" s="66" t="s">
        <v>313</v>
      </c>
      <c r="C192" s="32" t="s">
        <v>14</v>
      </c>
      <c r="D192" s="31" t="s">
        <v>222</v>
      </c>
      <c r="E192" s="92" t="str">
        <f>IF(G192="NVT",DropdownAntwoord!A$3,"")</f>
        <v/>
      </c>
      <c r="F192" s="87"/>
      <c r="G192" s="73" t="str">
        <f t="shared" si="2"/>
        <v/>
      </c>
      <c r="H192" s="33">
        <v>1</v>
      </c>
      <c r="I192" s="33" t="str">
        <f>IFERROR(VLOOKUP(M192,Context!$E$5:$G$37,3),"")</f>
        <v>Y</v>
      </c>
      <c r="J192" s="33" t="str">
        <f>IFERROR(VLOOKUP(N192,Context!$E$5:$G$37,3),"")</f>
        <v/>
      </c>
      <c r="K192" s="33" t="str">
        <f>IFERROR(VLOOKUP(O192,Context!$E$5:$G$37,3),"")</f>
        <v/>
      </c>
      <c r="L192" s="33"/>
      <c r="M192" s="36" t="s">
        <v>402</v>
      </c>
      <c r="N192" s="36"/>
      <c r="O192" s="36"/>
    </row>
    <row r="193" spans="1:15" ht="62.25" customHeight="1" x14ac:dyDescent="0.3">
      <c r="A193" s="75">
        <v>133</v>
      </c>
      <c r="B193" s="66" t="s">
        <v>313</v>
      </c>
      <c r="C193" s="32" t="s">
        <v>13</v>
      </c>
      <c r="D193" s="31" t="s">
        <v>276</v>
      </c>
      <c r="E193" s="92" t="str">
        <f>IF(G193="NVT",DropdownAntwoord!A$3,"")</f>
        <v/>
      </c>
      <c r="F193" s="87"/>
      <c r="G193" s="73" t="str">
        <f t="shared" si="2"/>
        <v/>
      </c>
      <c r="H193" s="33">
        <v>1</v>
      </c>
      <c r="I193" s="33" t="str">
        <f>IFERROR(VLOOKUP(M193,Context!$E$5:$G$37,3),"")</f>
        <v>Y</v>
      </c>
      <c r="J193" s="33" t="str">
        <f>IFERROR(VLOOKUP(N193,Context!$E$5:$G$37,3),"")</f>
        <v/>
      </c>
      <c r="K193" s="33" t="str">
        <f>IFERROR(VLOOKUP(O193,Context!$E$5:$G$37,3),"")</f>
        <v/>
      </c>
      <c r="L193" s="33"/>
      <c r="M193" s="39" t="s">
        <v>402</v>
      </c>
      <c r="N193" s="36"/>
      <c r="O193" s="36"/>
    </row>
    <row r="194" spans="1:15" ht="50.1" customHeight="1" x14ac:dyDescent="0.3">
      <c r="A194" s="75">
        <v>134</v>
      </c>
      <c r="B194" s="66" t="s">
        <v>313</v>
      </c>
      <c r="C194" s="32" t="s">
        <v>12</v>
      </c>
      <c r="D194" s="31" t="s">
        <v>277</v>
      </c>
      <c r="E194" s="92" t="str">
        <f>IF(G194="NVT",DropdownAntwoord!A$3,"")</f>
        <v/>
      </c>
      <c r="F194" s="87"/>
      <c r="G194" s="73" t="str">
        <f t="shared" si="2"/>
        <v/>
      </c>
      <c r="H194" s="33">
        <v>1</v>
      </c>
      <c r="I194" s="33" t="str">
        <f>IFERROR(VLOOKUP(M194,Context!$E$5:$G$37,3),"")</f>
        <v>Y</v>
      </c>
      <c r="J194" s="33" t="str">
        <f>IFERROR(VLOOKUP(N194,Context!$E$5:$G$37,3),"")</f>
        <v/>
      </c>
      <c r="K194" s="33" t="str">
        <f>IFERROR(VLOOKUP(O194,Context!$E$5:$G$37,3),"")</f>
        <v/>
      </c>
      <c r="L194" s="33"/>
      <c r="M194" s="36" t="s">
        <v>402</v>
      </c>
      <c r="N194" s="36"/>
      <c r="O194" s="36"/>
    </row>
    <row r="195" spans="1:15" ht="30" customHeight="1" x14ac:dyDescent="0.3">
      <c r="A195" s="75"/>
      <c r="B195" s="36"/>
      <c r="C195" s="33"/>
      <c r="D195" s="80" t="s">
        <v>527</v>
      </c>
      <c r="E195" s="91"/>
      <c r="F195" s="95"/>
      <c r="G195" s="73" t="str">
        <f t="shared" si="2"/>
        <v/>
      </c>
      <c r="H195" s="33"/>
      <c r="I195" s="33" t="str">
        <f>IFERROR(VLOOKUP(M195,Context!$E$5:$G$37,3),"")</f>
        <v>Y</v>
      </c>
      <c r="J195" s="33" t="str">
        <f>IFERROR(VLOOKUP(N195,Context!$E$5:$G$37,3),"")</f>
        <v/>
      </c>
      <c r="K195" s="33" t="str">
        <f>IFERROR(VLOOKUP(O195,Context!$E$5:$G$37,3),"")</f>
        <v/>
      </c>
      <c r="L195" s="33"/>
      <c r="M195" s="36" t="s">
        <v>402</v>
      </c>
      <c r="N195" s="36"/>
      <c r="O195" s="36"/>
    </row>
    <row r="196" spans="1:15" ht="50.1" customHeight="1" x14ac:dyDescent="0.3">
      <c r="A196" s="75">
        <v>135</v>
      </c>
      <c r="B196" s="66" t="s">
        <v>313</v>
      </c>
      <c r="C196" s="32" t="s">
        <v>11</v>
      </c>
      <c r="D196" s="31" t="s">
        <v>278</v>
      </c>
      <c r="E196" s="92" t="str">
        <f>IF(G196="NVT",DropdownAntwoord!A$3,"")</f>
        <v/>
      </c>
      <c r="F196" s="87"/>
      <c r="G196" s="73" t="str">
        <f t="shared" si="2"/>
        <v/>
      </c>
      <c r="H196" s="33">
        <v>1</v>
      </c>
      <c r="I196" s="33" t="str">
        <f>IFERROR(VLOOKUP(M196,Context!$E$5:$G$37,3),"")</f>
        <v>Y</v>
      </c>
      <c r="J196" s="33" t="str">
        <f>IFERROR(VLOOKUP(N196,Context!$E$5:$G$37,3),"")</f>
        <v/>
      </c>
      <c r="K196" s="33" t="str">
        <f>IFERROR(VLOOKUP(O196,Context!$E$5:$G$37,3),"")</f>
        <v/>
      </c>
      <c r="L196" s="33"/>
      <c r="M196" s="39" t="s">
        <v>402</v>
      </c>
      <c r="N196" s="36"/>
      <c r="O196" s="36"/>
    </row>
    <row r="197" spans="1:15" ht="57" customHeight="1" x14ac:dyDescent="0.3">
      <c r="A197" s="75">
        <v>136</v>
      </c>
      <c r="B197" s="66" t="s">
        <v>313</v>
      </c>
      <c r="C197" s="32" t="s">
        <v>10</v>
      </c>
      <c r="D197" s="31" t="s">
        <v>388</v>
      </c>
      <c r="E197" s="92" t="str">
        <f>IF(G197="NVT",DropdownAntwoord!A$3,"")</f>
        <v/>
      </c>
      <c r="F197" s="87"/>
      <c r="G197" s="73" t="str">
        <f t="shared" si="2"/>
        <v/>
      </c>
      <c r="H197" s="33">
        <v>1</v>
      </c>
      <c r="I197" s="33" t="str">
        <f>IFERROR(VLOOKUP(M197,Context!$E$5:$G$37,3),"")</f>
        <v>Y</v>
      </c>
      <c r="J197" s="33" t="str">
        <f>IFERROR(VLOOKUP(N197,Context!$E$5:$G$37,3),"")</f>
        <v/>
      </c>
      <c r="K197" s="33" t="str">
        <f>IFERROR(VLOOKUP(O197,Context!$E$5:$G$37,3),"")</f>
        <v/>
      </c>
      <c r="L197" s="33"/>
      <c r="M197" s="36" t="s">
        <v>402</v>
      </c>
      <c r="N197" s="36"/>
      <c r="O197" s="36"/>
    </row>
    <row r="198" spans="1:15" ht="30" customHeight="1" x14ac:dyDescent="0.3">
      <c r="A198" s="75"/>
      <c r="B198" s="36"/>
      <c r="C198" s="33"/>
      <c r="D198" s="80" t="s">
        <v>431</v>
      </c>
      <c r="E198" s="91"/>
      <c r="F198" s="95"/>
      <c r="G198" s="73" t="str">
        <f t="shared" si="2"/>
        <v/>
      </c>
      <c r="H198" s="33">
        <v>1</v>
      </c>
      <c r="I198" s="33" t="str">
        <f>IFERROR(VLOOKUP(M198,Context!$E$5:$G$37,3),"")</f>
        <v>Y</v>
      </c>
      <c r="J198" s="33" t="str">
        <f>IFERROR(VLOOKUP(N198,Context!$E$5:$G$37,3),"")</f>
        <v/>
      </c>
      <c r="K198" s="33" t="str">
        <f>IFERROR(VLOOKUP(O198,Context!$E$5:$G$37,3),"")</f>
        <v/>
      </c>
      <c r="L198" s="33"/>
      <c r="M198" s="36" t="s">
        <v>402</v>
      </c>
      <c r="N198" s="36"/>
      <c r="O198" s="36"/>
    </row>
    <row r="199" spans="1:15" ht="50.1" customHeight="1" x14ac:dyDescent="0.3">
      <c r="A199" s="75">
        <v>137</v>
      </c>
      <c r="B199" s="66" t="s">
        <v>292</v>
      </c>
      <c r="C199" s="32" t="s">
        <v>137</v>
      </c>
      <c r="D199" s="31" t="s">
        <v>198</v>
      </c>
      <c r="E199" s="92" t="str">
        <f>IF(G199="NVT",DropdownAntwoord!A$3,"")</f>
        <v/>
      </c>
      <c r="F199" s="87"/>
      <c r="G199" s="73" t="str">
        <f t="shared" si="2"/>
        <v/>
      </c>
      <c r="H199" s="33">
        <v>1</v>
      </c>
      <c r="I199" s="33" t="str">
        <f>IFERROR(VLOOKUP(M199,Context!$E$5:$G$37,3),"")</f>
        <v>Y</v>
      </c>
      <c r="J199" s="33" t="str">
        <f>IFERROR(VLOOKUP(N199,Context!$E$5:$G$37,3),"")</f>
        <v/>
      </c>
      <c r="K199" s="33" t="str">
        <f>IFERROR(VLOOKUP(O199,Context!$E$5:$G$37,3),"")</f>
        <v/>
      </c>
      <c r="L199" s="33"/>
      <c r="M199" s="36" t="s">
        <v>402</v>
      </c>
      <c r="N199" s="36"/>
      <c r="O199" s="36"/>
    </row>
    <row r="200" spans="1:15" ht="50.1" customHeight="1" x14ac:dyDescent="0.3">
      <c r="A200" s="75">
        <v>138</v>
      </c>
      <c r="B200" s="66" t="s">
        <v>292</v>
      </c>
      <c r="C200" s="32" t="s">
        <v>136</v>
      </c>
      <c r="D200" s="31" t="s">
        <v>171</v>
      </c>
      <c r="E200" s="92" t="str">
        <f>IF(G200="NVT",DropdownAntwoord!A$3,"")</f>
        <v/>
      </c>
      <c r="F200" s="87"/>
      <c r="G200" s="73" t="str">
        <f t="shared" si="2"/>
        <v/>
      </c>
      <c r="H200" s="33">
        <v>1</v>
      </c>
      <c r="I200" s="33" t="str">
        <f>IFERROR(VLOOKUP(M200,Context!$E$5:$G$37,3),"")</f>
        <v>Y</v>
      </c>
      <c r="J200" s="33" t="str">
        <f>IFERROR(VLOOKUP(N200,Context!$E$5:$G$37,3),"")</f>
        <v/>
      </c>
      <c r="K200" s="33" t="str">
        <f>IFERROR(VLOOKUP(O200,Context!$E$5:$G$37,3),"")</f>
        <v/>
      </c>
      <c r="L200" s="33"/>
      <c r="M200" s="36" t="s">
        <v>402</v>
      </c>
      <c r="N200" s="36"/>
      <c r="O200" s="36"/>
    </row>
    <row r="201" spans="1:15" ht="50.1" customHeight="1" x14ac:dyDescent="0.3">
      <c r="A201" s="75">
        <v>139</v>
      </c>
      <c r="B201" s="66" t="s">
        <v>292</v>
      </c>
      <c r="C201" s="32" t="s">
        <v>135</v>
      </c>
      <c r="D201" s="31" t="s">
        <v>177</v>
      </c>
      <c r="E201" s="92" t="str">
        <f>IF(G201="NVT",DropdownAntwoord!A$3,"")</f>
        <v/>
      </c>
      <c r="F201" s="87"/>
      <c r="G201" s="73" t="str">
        <f t="shared" si="2"/>
        <v/>
      </c>
      <c r="H201" s="33">
        <v>1</v>
      </c>
      <c r="I201" s="33" t="str">
        <f>IFERROR(VLOOKUP(M201,Context!$E$5:$G$37,3),"")</f>
        <v>Y</v>
      </c>
      <c r="J201" s="33" t="str">
        <f>IFERROR(VLOOKUP(N201,Context!$E$5:$G$37,3),"")</f>
        <v/>
      </c>
      <c r="K201" s="33" t="str">
        <f>IFERROR(VLOOKUP(O201,Context!$E$5:$G$37,3),"")</f>
        <v/>
      </c>
      <c r="L201" s="33"/>
      <c r="M201" s="36" t="s">
        <v>403</v>
      </c>
      <c r="N201" s="36"/>
      <c r="O201" s="36"/>
    </row>
    <row r="202" spans="1:15" s="29" customFormat="1" ht="30" customHeight="1" x14ac:dyDescent="0.3">
      <c r="A202" s="74" t="s">
        <v>512</v>
      </c>
      <c r="B202" s="36"/>
      <c r="C202" s="35"/>
      <c r="D202" s="79" t="s">
        <v>9</v>
      </c>
      <c r="E202" s="63"/>
      <c r="F202" s="94"/>
      <c r="G202" s="73" t="str">
        <f t="shared" si="2"/>
        <v/>
      </c>
      <c r="H202" s="35"/>
      <c r="I202" s="33" t="str">
        <f>IFERROR(VLOOKUP(M202,Context!$E$5:$G$37,3),"")</f>
        <v>Y</v>
      </c>
      <c r="J202" s="33" t="str">
        <f>IFERROR(VLOOKUP(N202,Context!$E$5:$G$37,3),"")</f>
        <v/>
      </c>
      <c r="K202" s="33" t="str">
        <f>IFERROR(VLOOKUP(O202,Context!$E$5:$G$37,3),"")</f>
        <v/>
      </c>
      <c r="L202" s="35"/>
      <c r="M202" s="36" t="s">
        <v>403</v>
      </c>
      <c r="N202" s="39"/>
      <c r="O202" s="39"/>
    </row>
    <row r="203" spans="1:15" ht="30" customHeight="1" x14ac:dyDescent="0.3">
      <c r="A203" s="75"/>
      <c r="B203" s="36"/>
      <c r="C203" s="33"/>
      <c r="D203" s="80" t="s">
        <v>529</v>
      </c>
      <c r="E203" s="91"/>
      <c r="F203" s="95"/>
      <c r="G203" s="73" t="str">
        <f t="shared" si="2"/>
        <v/>
      </c>
      <c r="H203" s="33">
        <v>1</v>
      </c>
      <c r="I203" s="33" t="str">
        <f>IFERROR(VLOOKUP(M203,Context!$E$5:$G$37,3),"")</f>
        <v>Y</v>
      </c>
      <c r="J203" s="33" t="str">
        <f>IFERROR(VLOOKUP(N203,Context!$E$5:$G$37,3),"")</f>
        <v/>
      </c>
      <c r="K203" s="33" t="str">
        <f>IFERROR(VLOOKUP(O203,Context!$E$5:$G$37,3),"")</f>
        <v/>
      </c>
      <c r="L203" s="33"/>
      <c r="M203" s="36" t="s">
        <v>403</v>
      </c>
      <c r="N203" s="36"/>
      <c r="O203" s="36"/>
    </row>
    <row r="204" spans="1:15" ht="51" customHeight="1" x14ac:dyDescent="0.3">
      <c r="A204" s="75">
        <v>140</v>
      </c>
      <c r="B204" s="66" t="s">
        <v>314</v>
      </c>
      <c r="C204" s="32" t="s">
        <v>8</v>
      </c>
      <c r="D204" s="31" t="s">
        <v>279</v>
      </c>
      <c r="E204" s="92" t="str">
        <f>IF(G204="NVT",DropdownAntwoord!A$3,"")</f>
        <v/>
      </c>
      <c r="F204" s="87"/>
      <c r="G204" s="73" t="str">
        <f t="shared" si="2"/>
        <v/>
      </c>
      <c r="H204" s="33">
        <v>1</v>
      </c>
      <c r="I204" s="33" t="str">
        <f>IFERROR(VLOOKUP(M204,Context!$E$5:$G$37,3),"")</f>
        <v>Y</v>
      </c>
      <c r="J204" s="33" t="str">
        <f>IFERROR(VLOOKUP(N204,Context!$E$5:$G$37,3),"")</f>
        <v/>
      </c>
      <c r="K204" s="33" t="str">
        <f>IFERROR(VLOOKUP(O204,Context!$E$5:$G$37,3),"")</f>
        <v/>
      </c>
      <c r="L204" s="33"/>
      <c r="M204" s="39" t="s">
        <v>403</v>
      </c>
      <c r="N204" s="36"/>
      <c r="O204" s="36"/>
    </row>
    <row r="205" spans="1:15" ht="63" customHeight="1" x14ac:dyDescent="0.3">
      <c r="A205" s="75">
        <v>141</v>
      </c>
      <c r="B205" s="66" t="s">
        <v>314</v>
      </c>
      <c r="C205" s="32" t="s">
        <v>7</v>
      </c>
      <c r="D205" s="31" t="s">
        <v>280</v>
      </c>
      <c r="E205" s="92" t="str">
        <f>IF(G205="NVT",DropdownAntwoord!A$3,"")</f>
        <v/>
      </c>
      <c r="F205" s="87"/>
      <c r="G205" s="73" t="str">
        <f t="shared" si="2"/>
        <v/>
      </c>
      <c r="H205" s="33">
        <v>1</v>
      </c>
      <c r="I205" s="33" t="str">
        <f>IFERROR(VLOOKUP(M205,Context!$E$5:$G$37,3),"")</f>
        <v>Y</v>
      </c>
      <c r="J205" s="33" t="str">
        <f>IFERROR(VLOOKUP(N205,Context!$E$5:$G$37,3),"")</f>
        <v/>
      </c>
      <c r="K205" s="33" t="str">
        <f>IFERROR(VLOOKUP(O205,Context!$E$5:$G$37,3),"")</f>
        <v/>
      </c>
      <c r="L205" s="33"/>
      <c r="M205" s="39" t="s">
        <v>403</v>
      </c>
      <c r="N205" s="36"/>
      <c r="O205" s="36"/>
    </row>
    <row r="206" spans="1:15" s="29" customFormat="1" ht="30" customHeight="1" x14ac:dyDescent="0.3">
      <c r="A206" s="74" t="s">
        <v>513</v>
      </c>
      <c r="B206" s="36"/>
      <c r="C206" s="35"/>
      <c r="D206" s="79" t="s">
        <v>6</v>
      </c>
      <c r="E206" s="63"/>
      <c r="F206" s="94"/>
      <c r="G206" s="73" t="str">
        <f t="shared" si="2"/>
        <v>NVT</v>
      </c>
      <c r="H206" s="35"/>
      <c r="I206" s="33" t="str">
        <f>IFERROR(VLOOKUP(M206,Context!$E$5:$G$37,3),"")</f>
        <v/>
      </c>
      <c r="J206" s="33" t="str">
        <f>IFERROR(VLOOKUP(N206,Context!$E$5:$G$37,3),"")</f>
        <v/>
      </c>
      <c r="K206" s="33" t="str">
        <f>IFERROR(VLOOKUP(O206,Context!$E$5:$G$37,3),"")</f>
        <v/>
      </c>
      <c r="L206" s="35"/>
      <c r="M206" s="39"/>
      <c r="N206" s="39"/>
      <c r="O206" s="39"/>
    </row>
    <row r="207" spans="1:15" ht="30" customHeight="1" x14ac:dyDescent="0.3">
      <c r="A207" s="75"/>
      <c r="B207" s="36"/>
      <c r="C207" s="33"/>
      <c r="D207" s="80" t="s">
        <v>432</v>
      </c>
      <c r="E207" s="91"/>
      <c r="F207" s="95"/>
      <c r="G207" s="73"/>
      <c r="H207" s="33">
        <v>0</v>
      </c>
      <c r="I207" s="33" t="str">
        <f>IFERROR(VLOOKUP(M207,Context!$E$5:$G$37,3),"")</f>
        <v/>
      </c>
      <c r="J207" s="33" t="str">
        <f>IFERROR(VLOOKUP(N207,Context!$E$5:$G$37,3),"")</f>
        <v/>
      </c>
      <c r="K207" s="33" t="str">
        <f>IFERROR(VLOOKUP(O207,Context!$E$5:$G$37,3),"")</f>
        <v/>
      </c>
      <c r="L207" s="33"/>
      <c r="M207" s="36"/>
      <c r="N207" s="36"/>
      <c r="O207" s="36"/>
    </row>
    <row r="208" spans="1:15" ht="71.25" customHeight="1" x14ac:dyDescent="0.3">
      <c r="A208" s="75">
        <v>142</v>
      </c>
      <c r="B208" s="66" t="s">
        <v>294</v>
      </c>
      <c r="C208" s="32" t="s">
        <v>5</v>
      </c>
      <c r="D208" s="31" t="s">
        <v>281</v>
      </c>
      <c r="E208" s="92" t="str">
        <f>IF(G208="NVT",DropdownAntwoord!A$3,"")</f>
        <v/>
      </c>
      <c r="F208" s="87"/>
      <c r="G208" s="73"/>
      <c r="H208" s="33">
        <v>1</v>
      </c>
      <c r="I208" s="33" t="str">
        <f>IFERROR(VLOOKUP(M208,Context!$E$5:$G$37,3),"")</f>
        <v/>
      </c>
      <c r="J208" s="33" t="str">
        <f>IFERROR(VLOOKUP(N208,Context!$E$5:$G$37,3),"")</f>
        <v/>
      </c>
      <c r="K208" s="33" t="str">
        <f>IFERROR(VLOOKUP(O208,Context!$E$5:$G$37,3),"")</f>
        <v/>
      </c>
      <c r="L208" s="33"/>
      <c r="M208" s="36"/>
      <c r="N208" s="36"/>
      <c r="O208" s="36"/>
    </row>
    <row r="209" spans="1:15" ht="50.1" customHeight="1" x14ac:dyDescent="0.3">
      <c r="A209" s="75">
        <v>143</v>
      </c>
      <c r="B209" s="66" t="s">
        <v>315</v>
      </c>
      <c r="C209" s="32" t="s">
        <v>4</v>
      </c>
      <c r="D209" s="31" t="s">
        <v>3</v>
      </c>
      <c r="E209" s="92" t="str">
        <f>IF(G209="NVT",DropdownAntwoord!A$3,"")</f>
        <v/>
      </c>
      <c r="F209" s="87"/>
      <c r="G209" s="73"/>
      <c r="H209" s="33">
        <v>1</v>
      </c>
      <c r="I209" s="33" t="str">
        <f>IFERROR(VLOOKUP(M209,Context!$E$5:$G$37,3),"")</f>
        <v/>
      </c>
      <c r="J209" s="33" t="str">
        <f>IFERROR(VLOOKUP(N209,Context!$E$5:$G$37,3),"")</f>
        <v/>
      </c>
      <c r="K209" s="33" t="str">
        <f>IFERROR(VLOOKUP(O209,Context!$E$5:$G$37,3),"")</f>
        <v/>
      </c>
      <c r="L209" s="33"/>
      <c r="M209" s="36"/>
      <c r="N209" s="36"/>
      <c r="O209" s="36"/>
    </row>
    <row r="210" spans="1:15" ht="50.1" customHeight="1" x14ac:dyDescent="0.3">
      <c r="A210" s="75">
        <v>144</v>
      </c>
      <c r="B210" s="66" t="s">
        <v>315</v>
      </c>
      <c r="C210" s="32" t="s">
        <v>2</v>
      </c>
      <c r="D210" s="31" t="s">
        <v>532</v>
      </c>
      <c r="E210" s="92" t="str">
        <f>IF(G210="NVT",DropdownAntwoord!A$3,"")</f>
        <v/>
      </c>
      <c r="F210" s="87"/>
      <c r="G210" s="73"/>
      <c r="H210" s="33">
        <v>1</v>
      </c>
      <c r="I210" s="33" t="str">
        <f>IFERROR(VLOOKUP(M210,Context!$E$5:$G$37,3),"")</f>
        <v/>
      </c>
      <c r="J210" s="33" t="str">
        <f>IFERROR(VLOOKUP(N210,Context!$E$5:$G$37,3),"")</f>
        <v/>
      </c>
      <c r="K210" s="33" t="str">
        <f>IFERROR(VLOOKUP(O210,Context!$E$5:$G$37,3),"")</f>
        <v/>
      </c>
      <c r="L210" s="33"/>
      <c r="M210" s="36"/>
      <c r="N210" s="36"/>
      <c r="O210" s="36"/>
    </row>
    <row r="211" spans="1:15" ht="51" customHeight="1" x14ac:dyDescent="0.3">
      <c r="A211" s="75">
        <v>145</v>
      </c>
      <c r="B211" s="66" t="s">
        <v>297</v>
      </c>
      <c r="C211" s="32" t="s">
        <v>126</v>
      </c>
      <c r="D211" s="31" t="s">
        <v>207</v>
      </c>
      <c r="E211" s="92" t="str">
        <f>IF(G211="NVT",DropdownAntwoord!A$3,"")</f>
        <v/>
      </c>
      <c r="F211" s="87"/>
      <c r="G211" s="73"/>
      <c r="H211" s="33">
        <v>1</v>
      </c>
      <c r="I211" s="33" t="str">
        <f>IFERROR(VLOOKUP(M211,Context!$E$5:$G$37,3),"")</f>
        <v/>
      </c>
      <c r="J211" s="33" t="str">
        <f>IFERROR(VLOOKUP(N211,Context!$E$5:$G$37,3),"")</f>
        <v/>
      </c>
      <c r="K211" s="33" t="str">
        <f>IFERROR(VLOOKUP(O211,Context!$E$5:$G$37,3),"")</f>
        <v/>
      </c>
      <c r="L211" s="33"/>
      <c r="M211" s="36"/>
      <c r="N211" s="36"/>
      <c r="O211" s="36"/>
    </row>
    <row r="212" spans="1:15" ht="51" customHeight="1" x14ac:dyDescent="0.3">
      <c r="A212" s="75">
        <v>146</v>
      </c>
      <c r="B212" s="66" t="s">
        <v>300</v>
      </c>
      <c r="C212" s="32" t="s">
        <v>123</v>
      </c>
      <c r="D212" s="31" t="s">
        <v>399</v>
      </c>
      <c r="E212" s="92" t="str">
        <f>IF(G212="NVT",DropdownAntwoord!A$3,"")</f>
        <v/>
      </c>
      <c r="F212" s="87"/>
      <c r="G212" s="73"/>
      <c r="H212" s="35">
        <v>0</v>
      </c>
      <c r="I212" s="33" t="str">
        <f>IFERROR(VLOOKUP(M212,Context!$E$5:$G$37,3),"")</f>
        <v/>
      </c>
      <c r="J212" s="33" t="str">
        <f>IFERROR(VLOOKUP(N212,Context!$E$5:$G$37,3),"")</f>
        <v/>
      </c>
      <c r="K212" s="33" t="str">
        <f>IFERROR(VLOOKUP(O212,Context!$E$5:$G$37,3),"")</f>
        <v/>
      </c>
      <c r="L212" s="35"/>
      <c r="M212" s="40"/>
      <c r="N212" s="36"/>
      <c r="O212" s="36"/>
    </row>
    <row r="213" spans="1:15" s="29" customFormat="1" ht="30" customHeight="1" x14ac:dyDescent="0.3">
      <c r="A213" s="74" t="s">
        <v>514</v>
      </c>
      <c r="B213" s="36"/>
      <c r="C213" s="35"/>
      <c r="D213" s="79" t="s">
        <v>411</v>
      </c>
      <c r="E213" s="63"/>
      <c r="F213" s="94"/>
      <c r="G213" s="73" t="str">
        <f>IF(I213="Y","","NVT")</f>
        <v>NVT</v>
      </c>
      <c r="H213" s="35"/>
      <c r="I213" s="33" t="str">
        <f>IFERROR(VLOOKUP(M213,Context!$E$5:$G$37,3),"")</f>
        <v/>
      </c>
      <c r="J213" s="33" t="str">
        <f>IFERROR(VLOOKUP(N213,Context!$E$5:$G$37,3),"")</f>
        <v/>
      </c>
      <c r="K213" s="33" t="str">
        <f>IFERROR(VLOOKUP(O213,Context!$E$5:$G$37,3),"")</f>
        <v/>
      </c>
      <c r="L213" s="35"/>
      <c r="M213" s="39"/>
      <c r="N213" s="39"/>
      <c r="O213" s="39"/>
    </row>
    <row r="214" spans="1:15" ht="30" customHeight="1" x14ac:dyDescent="0.3">
      <c r="A214" s="75"/>
      <c r="B214" s="36"/>
      <c r="C214" s="33"/>
      <c r="D214" s="80" t="s">
        <v>528</v>
      </c>
      <c r="E214" s="91"/>
      <c r="F214" s="95"/>
      <c r="G214" s="73" t="str">
        <f>IF(I214="Y","","NVT")</f>
        <v>NVT</v>
      </c>
      <c r="H214" s="33"/>
      <c r="I214" s="33" t="str">
        <f>IFERROR(VLOOKUP(M214,Context!$E$5:$G$37,3),"")</f>
        <v/>
      </c>
      <c r="J214" s="33" t="str">
        <f>IFERROR(VLOOKUP(N214,Context!$E$5:$G$37,3),"")</f>
        <v/>
      </c>
      <c r="K214" s="33" t="str">
        <f>IFERROR(VLOOKUP(O214,Context!$E$5:$G$37,3),"")</f>
        <v/>
      </c>
      <c r="L214" s="33"/>
      <c r="M214" s="36"/>
      <c r="N214" s="36"/>
      <c r="O214" s="36"/>
    </row>
    <row r="215" spans="1:15" ht="50.1" customHeight="1" x14ac:dyDescent="0.3">
      <c r="A215" s="75">
        <v>147</v>
      </c>
      <c r="B215" s="66" t="s">
        <v>287</v>
      </c>
      <c r="C215" s="32" t="s">
        <v>175</v>
      </c>
      <c r="D215" s="31" t="s">
        <v>250</v>
      </c>
      <c r="E215" s="92" t="str">
        <f>IF(G215="NVT",DropdownAntwoord!A$3,"")</f>
        <v/>
      </c>
      <c r="F215" s="87"/>
      <c r="G215" s="73"/>
      <c r="H215" s="33">
        <v>0</v>
      </c>
      <c r="I215" s="33" t="str">
        <f>IFERROR(VLOOKUP(M215,Context!$E$5:$G$37,3),"")</f>
        <v/>
      </c>
      <c r="J215" s="33" t="str">
        <f>IFERROR(VLOOKUP(N215,Context!$E$5:$G$37,3),"")</f>
        <v/>
      </c>
      <c r="K215" s="33" t="str">
        <f>IFERROR(VLOOKUP(O215,Context!$E$5:$G$37,3),"")</f>
        <v/>
      </c>
      <c r="L215" s="33"/>
      <c r="M215" s="40"/>
      <c r="N215" s="36"/>
      <c r="O215" s="36"/>
    </row>
    <row r="216" spans="1:15" ht="60.75" customHeight="1" x14ac:dyDescent="0.3">
      <c r="A216" s="75">
        <v>148</v>
      </c>
      <c r="B216" s="66" t="s">
        <v>287</v>
      </c>
      <c r="C216" s="32" t="s">
        <v>64</v>
      </c>
      <c r="D216" s="31" t="s">
        <v>251</v>
      </c>
      <c r="E216" s="92" t="str">
        <f>IF(G216="NVT",DropdownAntwoord!A$3,"")</f>
        <v/>
      </c>
      <c r="F216" s="87"/>
      <c r="G216" s="73"/>
      <c r="H216" s="33">
        <v>0</v>
      </c>
      <c r="I216" s="33" t="str">
        <f>IFERROR(VLOOKUP(M216,Context!$E$5:$G$37,3),"")</f>
        <v/>
      </c>
      <c r="J216" s="33" t="str">
        <f>IFERROR(VLOOKUP(N216,Context!$E$5:$G$37,3),"")</f>
        <v/>
      </c>
      <c r="K216" s="33" t="str">
        <f>IFERROR(VLOOKUP(O216,Context!$E$5:$G$37,3),"")</f>
        <v/>
      </c>
      <c r="L216" s="33"/>
      <c r="M216" s="40"/>
      <c r="N216" s="36"/>
      <c r="O216" s="36"/>
    </row>
    <row r="217" spans="1:15" ht="50.1" customHeight="1" x14ac:dyDescent="0.3">
      <c r="A217" s="75">
        <v>149</v>
      </c>
      <c r="B217" s="66" t="s">
        <v>287</v>
      </c>
      <c r="C217" s="32" t="s">
        <v>63</v>
      </c>
      <c r="D217" s="31" t="s">
        <v>252</v>
      </c>
      <c r="E217" s="92" t="str">
        <f>IF(G217="NVT",DropdownAntwoord!A$3,"")</f>
        <v/>
      </c>
      <c r="F217" s="87"/>
      <c r="G217" s="73"/>
      <c r="H217" s="33">
        <v>0</v>
      </c>
      <c r="I217" s="33" t="str">
        <f>IFERROR(VLOOKUP(M217,Context!$E$5:$G$37,3),"")</f>
        <v/>
      </c>
      <c r="J217" s="33" t="str">
        <f>IFERROR(VLOOKUP(N217,Context!$E$5:$G$37,3),"")</f>
        <v/>
      </c>
      <c r="K217" s="33" t="str">
        <f>IFERROR(VLOOKUP(O217,Context!$E$5:$G$37,3),"")</f>
        <v/>
      </c>
      <c r="L217" s="33"/>
      <c r="M217" s="40"/>
      <c r="N217" s="36"/>
      <c r="O217" s="36"/>
    </row>
    <row r="218" spans="1:15" ht="57" customHeight="1" x14ac:dyDescent="0.3">
      <c r="A218" s="75">
        <v>150</v>
      </c>
      <c r="B218" s="66" t="s">
        <v>287</v>
      </c>
      <c r="C218" s="32" t="s">
        <v>61</v>
      </c>
      <c r="D218" s="31" t="s">
        <v>253</v>
      </c>
      <c r="E218" s="92" t="str">
        <f>IF(G218="NVT",DropdownAntwoord!A$3,"")</f>
        <v/>
      </c>
      <c r="F218" s="87"/>
      <c r="G218" s="73"/>
      <c r="H218" s="33">
        <v>0</v>
      </c>
      <c r="I218" s="33" t="str">
        <f>IFERROR(VLOOKUP(M218,Context!$E$5:$G$37,3),"")</f>
        <v/>
      </c>
      <c r="J218" s="33" t="str">
        <f>IFERROR(VLOOKUP(N218,Context!$E$5:$G$37,3),"")</f>
        <v/>
      </c>
      <c r="K218" s="33" t="str">
        <f>IFERROR(VLOOKUP(O218,Context!$E$5:$G$37,3),"")</f>
        <v/>
      </c>
      <c r="L218" s="33"/>
      <c r="M218" s="40"/>
      <c r="N218" s="36"/>
      <c r="O218" s="36"/>
    </row>
    <row r="219" spans="1:15" ht="50.1" customHeight="1" x14ac:dyDescent="0.3">
      <c r="A219" s="75">
        <v>151</v>
      </c>
      <c r="B219" s="66" t="s">
        <v>287</v>
      </c>
      <c r="C219" s="32" t="s">
        <v>60</v>
      </c>
      <c r="D219" s="31" t="s">
        <v>254</v>
      </c>
      <c r="E219" s="92" t="str">
        <f>IF(G219="NVT",DropdownAntwoord!A$3,"")</f>
        <v/>
      </c>
      <c r="F219" s="87"/>
      <c r="G219" s="73"/>
      <c r="H219" s="33">
        <v>0</v>
      </c>
      <c r="I219" s="33" t="str">
        <f>IFERROR(VLOOKUP(M219,Context!$E$5:$G$37,3),"")</f>
        <v/>
      </c>
      <c r="J219" s="33" t="str">
        <f>IFERROR(VLOOKUP(N219,Context!$E$5:$G$37,3),"")</f>
        <v/>
      </c>
      <c r="K219" s="33" t="str">
        <f>IFERROR(VLOOKUP(O219,Context!$E$5:$G$37,3),"")</f>
        <v/>
      </c>
      <c r="L219" s="33"/>
      <c r="M219" s="40"/>
      <c r="N219" s="36"/>
      <c r="O219" s="36"/>
    </row>
    <row r="220" spans="1:15" ht="50.1" customHeight="1" x14ac:dyDescent="0.3">
      <c r="A220" s="75">
        <v>152</v>
      </c>
      <c r="B220" s="66" t="s">
        <v>287</v>
      </c>
      <c r="C220" s="32" t="s">
        <v>59</v>
      </c>
      <c r="D220" s="31" t="s">
        <v>255</v>
      </c>
      <c r="E220" s="92" t="str">
        <f>IF(G220="NVT",DropdownAntwoord!A$3,"")</f>
        <v/>
      </c>
      <c r="F220" s="87"/>
      <c r="G220" s="73"/>
      <c r="H220" s="33">
        <v>0</v>
      </c>
      <c r="I220" s="33" t="str">
        <f>IFERROR(VLOOKUP(M220,Context!$E$5:$G$37,3),"")</f>
        <v/>
      </c>
      <c r="J220" s="33" t="str">
        <f>IFERROR(VLOOKUP(N220,Context!$E$5:$G$37,3),"")</f>
        <v/>
      </c>
      <c r="K220" s="33" t="str">
        <f>IFERROR(VLOOKUP(O220,Context!$E$5:$G$37,3),"")</f>
        <v/>
      </c>
      <c r="L220" s="33"/>
      <c r="M220" s="40"/>
      <c r="N220" s="36"/>
      <c r="O220" s="36"/>
    </row>
    <row r="221" spans="1:15" ht="50.1" customHeight="1" x14ac:dyDescent="0.3">
      <c r="A221" s="75">
        <v>153</v>
      </c>
      <c r="B221" s="66" t="s">
        <v>287</v>
      </c>
      <c r="C221" s="32" t="s">
        <v>58</v>
      </c>
      <c r="D221" s="31" t="s">
        <v>256</v>
      </c>
      <c r="E221" s="92" t="str">
        <f>IF(G221="NVT",DropdownAntwoord!A$3,"")</f>
        <v/>
      </c>
      <c r="F221" s="87"/>
      <c r="G221" s="73"/>
      <c r="H221" s="33">
        <v>0</v>
      </c>
      <c r="I221" s="33" t="str">
        <f>IFERROR(VLOOKUP(M221,Context!$E$5:$G$37,3),"")</f>
        <v/>
      </c>
      <c r="J221" s="33" t="str">
        <f>IFERROR(VLOOKUP(N221,Context!$E$5:$G$37,3),"")</f>
        <v/>
      </c>
      <c r="K221" s="33" t="str">
        <f>IFERROR(VLOOKUP(O221,Context!$E$5:$G$37,3),"")</f>
        <v/>
      </c>
      <c r="L221" s="33"/>
      <c r="M221" s="40"/>
      <c r="N221" s="36"/>
      <c r="O221" s="36"/>
    </row>
    <row r="222" spans="1:15" ht="50.1" customHeight="1" thickBot="1" x14ac:dyDescent="0.35">
      <c r="A222" s="76">
        <v>154</v>
      </c>
      <c r="B222" s="77" t="s">
        <v>305</v>
      </c>
      <c r="C222" s="78" t="s">
        <v>57</v>
      </c>
      <c r="D222" s="89" t="s">
        <v>257</v>
      </c>
      <c r="E222" s="93" t="str">
        <f>IF(G222="NVT",DropdownAntwoord!A$3,"")</f>
        <v/>
      </c>
      <c r="F222" s="90"/>
      <c r="G222" s="73"/>
      <c r="H222" s="33">
        <v>0</v>
      </c>
      <c r="I222" s="33" t="str">
        <f>IFERROR(VLOOKUP(M222,Context!$E$5:$G$37,3),"")</f>
        <v/>
      </c>
      <c r="J222" s="33" t="str">
        <f>IFERROR(VLOOKUP(N222,Context!$E$5:$G$37,3),"")</f>
        <v/>
      </c>
      <c r="K222" s="33" t="str">
        <f>IFERROR(VLOOKUP(O222,Context!$E$5:$G$37,3),"")</f>
        <v/>
      </c>
      <c r="L222" s="33"/>
      <c r="M222" s="40"/>
      <c r="N222" s="36"/>
      <c r="O222" s="36"/>
    </row>
    <row r="224" spans="1:15" x14ac:dyDescent="0.3">
      <c r="B224" s="49"/>
      <c r="C224" s="50"/>
      <c r="D224" s="51"/>
      <c r="E224" s="51"/>
    </row>
    <row r="225" spans="2:6" ht="36" customHeight="1" x14ac:dyDescent="0.3">
      <c r="B225" s="108" t="s">
        <v>536</v>
      </c>
      <c r="C225" s="108"/>
      <c r="D225" s="108"/>
      <c r="E225" s="108"/>
      <c r="F225" s="108"/>
    </row>
    <row r="226" spans="2:6" x14ac:dyDescent="0.3">
      <c r="B226" s="51"/>
      <c r="C226" s="50"/>
      <c r="D226" s="51"/>
      <c r="E226" s="51"/>
    </row>
    <row r="227" spans="2:6" x14ac:dyDescent="0.3">
      <c r="B227" s="52" t="s">
        <v>476</v>
      </c>
      <c r="C227" s="50"/>
      <c r="D227" s="51"/>
      <c r="E227" s="51"/>
    </row>
    <row r="228" spans="2:6" ht="33" customHeight="1" x14ac:dyDescent="0.3">
      <c r="B228" s="109" t="s">
        <v>537</v>
      </c>
      <c r="C228" s="109"/>
      <c r="D228" s="109"/>
      <c r="E228" s="109"/>
      <c r="F228" s="109"/>
    </row>
    <row r="229" spans="2:6" ht="14.4" thickBot="1" x14ac:dyDescent="0.35">
      <c r="B229" s="54"/>
      <c r="C229" s="53"/>
      <c r="D229" s="51"/>
      <c r="E229" s="51"/>
    </row>
    <row r="230" spans="2:6" ht="105" customHeight="1" thickBot="1" x14ac:dyDescent="0.35">
      <c r="B230" s="102" t="s">
        <v>477</v>
      </c>
      <c r="C230" s="103"/>
      <c r="D230" s="104"/>
      <c r="E230" s="55" t="s">
        <v>478</v>
      </c>
      <c r="F230" s="56" t="s">
        <v>479</v>
      </c>
    </row>
    <row r="231" spans="2:6" ht="105" customHeight="1" thickBot="1" x14ac:dyDescent="0.35">
      <c r="B231" s="105" t="s">
        <v>480</v>
      </c>
      <c r="C231" s="106"/>
      <c r="D231" s="107"/>
      <c r="E231" s="55" t="s">
        <v>478</v>
      </c>
      <c r="F231" s="56" t="s">
        <v>479</v>
      </c>
    </row>
    <row r="232" spans="2:6" x14ac:dyDescent="0.3">
      <c r="B232" s="51"/>
      <c r="C232" s="53"/>
      <c r="D232" s="51"/>
      <c r="E232" s="51"/>
    </row>
    <row r="233" spans="2:6" ht="168" customHeight="1" x14ac:dyDescent="0.3">
      <c r="B233" s="101" t="s">
        <v>531</v>
      </c>
      <c r="C233" s="101"/>
      <c r="D233" s="101"/>
      <c r="E233" s="101"/>
    </row>
  </sheetData>
  <dataConsolidate/>
  <customSheetViews>
    <customSheetView guid="{EAA9C672-6E65-4A8A-BDCD-22202D28FFF7}" showPageBreaks="1" fitToPage="1" printArea="1" hiddenColumns="1">
      <selection activeCell="E30" sqref="E30"/>
      <pageMargins left="0.25" right="0.25" top="0.46323529411764708" bottom="0.4577205882352941" header="0.3" footer="0.3"/>
      <pageSetup paperSize="9" scale="91" fitToHeight="0" orientation="landscape" r:id="rId1"/>
      <headerFooter>
        <oddFooter>&amp;L&amp;9v2019_Vragenlijst minimale normen&amp;CPage &amp;P&amp;R&amp;9 28/05/2019</oddFooter>
      </headerFooter>
    </customSheetView>
  </customSheetViews>
  <mergeCells count="10">
    <mergeCell ref="A1:F1"/>
    <mergeCell ref="A2:D5"/>
    <mergeCell ref="A6:D6"/>
    <mergeCell ref="A7:D7"/>
    <mergeCell ref="A8:D8"/>
    <mergeCell ref="B233:E233"/>
    <mergeCell ref="B230:D230"/>
    <mergeCell ref="B231:D231"/>
    <mergeCell ref="B225:F225"/>
    <mergeCell ref="B228:F228"/>
  </mergeCells>
  <pageMargins left="0.25" right="0.25" top="0.46323529411764708" bottom="0.4577205882352941" header="0.3" footer="0.3"/>
  <pageSetup paperSize="9" scale="91" fitToHeight="0" orientation="landscape" r:id="rId2"/>
  <headerFooter>
    <oddFooter>&amp;L&amp;9v2019_Vragenlijst minimale normen&amp;CPage &amp;P&amp;R&amp;9 28/05/2019</oddFooter>
  </headerFooter>
  <drawing r:id="rId3"/>
  <legacyDrawing r:id="rId4"/>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00000000-0002-0000-0200-000000000000}">
          <x14:formula1>
            <xm:f>DropdownAntwoord!$A$1:$A$4</xm:f>
          </x14:formula1>
          <xm:sqref>E12:E13 E16 E18:E20 E23:E28 E30:E31 E34:E41 E44 E47:E51 E53:E55 E57:E58 E69:E74 E77:E80 E82:E85 E88:E90 E92:E93 E95:E99 E102:E105 E107:E110 E112:E117 E119 E121:E125 E128:E130 E132:E144 E147:E150 E152:E153 E155:E157 E160:E161 E163:E165 E167:E168 E171 E173:E174 E177:E181 E183:E187 E190:E194 E196:E197 E199:E201 E204:E205 E208:E212 E215:E222 E61:E67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27"/>
  <sheetViews>
    <sheetView topLeftCell="A7" zoomScaleNormal="100" workbookViewId="0"/>
  </sheetViews>
  <sheetFormatPr defaultRowHeight="14.4" x14ac:dyDescent="0.3"/>
  <cols>
    <col min="1" max="1" width="4.44140625" customWidth="1"/>
    <col min="2" max="2" width="90.88671875" customWidth="1"/>
    <col min="3" max="3" width="16" customWidth="1"/>
    <col min="4" max="4" width="2.33203125" customWidth="1"/>
    <col min="5" max="5" width="73.33203125" customWidth="1"/>
  </cols>
  <sheetData>
    <row r="2" spans="2:5" ht="28.8" x14ac:dyDescent="0.3">
      <c r="B2" s="7" t="s">
        <v>319</v>
      </c>
      <c r="C2" s="7" t="s">
        <v>320</v>
      </c>
      <c r="D2" s="8"/>
      <c r="E2" s="9" t="s">
        <v>321</v>
      </c>
    </row>
    <row r="3" spans="2:5" x14ac:dyDescent="0.3">
      <c r="B3" s="10" t="s">
        <v>322</v>
      </c>
      <c r="C3" s="11" t="s">
        <v>323</v>
      </c>
      <c r="D3" s="12"/>
      <c r="E3" s="13" t="s">
        <v>324</v>
      </c>
    </row>
    <row r="4" spans="2:5" x14ac:dyDescent="0.3">
      <c r="B4" s="10" t="s">
        <v>325</v>
      </c>
      <c r="C4" s="10" t="s">
        <v>326</v>
      </c>
      <c r="D4" s="14"/>
      <c r="E4" s="13" t="s">
        <v>327</v>
      </c>
    </row>
    <row r="5" spans="2:5" x14ac:dyDescent="0.3">
      <c r="B5" s="10" t="s">
        <v>328</v>
      </c>
      <c r="C5" s="11" t="s">
        <v>329</v>
      </c>
      <c r="D5" s="12"/>
      <c r="E5" s="13" t="s">
        <v>330</v>
      </c>
    </row>
    <row r="6" spans="2:5" x14ac:dyDescent="0.3">
      <c r="B6" s="10" t="s">
        <v>331</v>
      </c>
      <c r="C6" s="11" t="s">
        <v>332</v>
      </c>
      <c r="D6" s="12"/>
      <c r="E6" s="13" t="s">
        <v>333</v>
      </c>
    </row>
    <row r="7" spans="2:5" x14ac:dyDescent="0.3">
      <c r="B7" s="10" t="s">
        <v>334</v>
      </c>
      <c r="C7" s="11" t="s">
        <v>335</v>
      </c>
      <c r="D7" s="12"/>
      <c r="E7" s="15" t="s">
        <v>336</v>
      </c>
    </row>
    <row r="8" spans="2:5" x14ac:dyDescent="0.3">
      <c r="B8" s="10" t="s">
        <v>337</v>
      </c>
      <c r="C8" s="11" t="s">
        <v>338</v>
      </c>
      <c r="D8" s="14"/>
      <c r="E8" s="13" t="s">
        <v>339</v>
      </c>
    </row>
    <row r="9" spans="2:5" x14ac:dyDescent="0.3">
      <c r="B9" s="10" t="s">
        <v>340</v>
      </c>
      <c r="C9" s="11" t="s">
        <v>341</v>
      </c>
      <c r="D9" s="12"/>
      <c r="E9" s="13" t="s">
        <v>342</v>
      </c>
    </row>
    <row r="10" spans="2:5" x14ac:dyDescent="0.3">
      <c r="B10" s="10" t="s">
        <v>343</v>
      </c>
      <c r="C10" s="11" t="s">
        <v>344</v>
      </c>
      <c r="D10" s="12"/>
      <c r="E10" s="16" t="s">
        <v>345</v>
      </c>
    </row>
    <row r="11" spans="2:5" x14ac:dyDescent="0.3">
      <c r="B11" s="10" t="s">
        <v>346</v>
      </c>
      <c r="C11" s="11" t="s">
        <v>347</v>
      </c>
      <c r="D11" s="12"/>
      <c r="E11" s="16" t="s">
        <v>348</v>
      </c>
    </row>
    <row r="12" spans="2:5" x14ac:dyDescent="0.3">
      <c r="B12" s="10" t="s">
        <v>349</v>
      </c>
      <c r="C12" s="11" t="s">
        <v>350</v>
      </c>
      <c r="D12" s="12"/>
      <c r="E12" s="13" t="s">
        <v>351</v>
      </c>
    </row>
    <row r="13" spans="2:5" x14ac:dyDescent="0.3">
      <c r="B13" s="10" t="s">
        <v>352</v>
      </c>
      <c r="C13" s="11" t="s">
        <v>353</v>
      </c>
      <c r="D13" s="12"/>
      <c r="E13" s="13" t="s">
        <v>354</v>
      </c>
    </row>
    <row r="14" spans="2:5" x14ac:dyDescent="0.3">
      <c r="B14" s="10" t="s">
        <v>355</v>
      </c>
      <c r="C14" s="11" t="s">
        <v>356</v>
      </c>
      <c r="D14" s="12"/>
      <c r="E14" s="13" t="s">
        <v>357</v>
      </c>
    </row>
    <row r="15" spans="2:5" x14ac:dyDescent="0.3">
      <c r="B15" s="10" t="s">
        <v>358</v>
      </c>
      <c r="C15" s="11" t="s">
        <v>347</v>
      </c>
      <c r="D15" s="12"/>
      <c r="E15" s="13" t="s">
        <v>359</v>
      </c>
    </row>
    <row r="16" spans="2:5" x14ac:dyDescent="0.3">
      <c r="B16" s="10" t="s">
        <v>360</v>
      </c>
      <c r="C16" s="11" t="s">
        <v>361</v>
      </c>
      <c r="D16" s="12"/>
      <c r="E16" s="16" t="s">
        <v>362</v>
      </c>
    </row>
    <row r="17" spans="2:5" x14ac:dyDescent="0.3">
      <c r="B17" s="10" t="s">
        <v>363</v>
      </c>
      <c r="C17" s="11" t="s">
        <v>364</v>
      </c>
      <c r="D17" s="12"/>
      <c r="E17" s="13"/>
    </row>
    <row r="18" spans="2:5" x14ac:dyDescent="0.3">
      <c r="B18" s="10" t="s">
        <v>365</v>
      </c>
      <c r="C18" s="11" t="s">
        <v>366</v>
      </c>
      <c r="D18" s="12"/>
      <c r="E18" s="13"/>
    </row>
    <row r="19" spans="2:5" x14ac:dyDescent="0.3">
      <c r="B19" s="10" t="s">
        <v>367</v>
      </c>
      <c r="C19" s="11" t="s">
        <v>368</v>
      </c>
      <c r="D19" s="12"/>
      <c r="E19" s="13"/>
    </row>
    <row r="20" spans="2:5" x14ac:dyDescent="0.3">
      <c r="B20" s="10" t="s">
        <v>369</v>
      </c>
      <c r="C20" s="11" t="s">
        <v>370</v>
      </c>
      <c r="D20" s="12"/>
      <c r="E20" s="13"/>
    </row>
    <row r="21" spans="2:5" x14ac:dyDescent="0.3">
      <c r="B21" s="10" t="s">
        <v>371</v>
      </c>
      <c r="C21" s="11" t="s">
        <v>372</v>
      </c>
      <c r="D21" s="12"/>
      <c r="E21" s="13"/>
    </row>
    <row r="22" spans="2:5" x14ac:dyDescent="0.3">
      <c r="B22" s="10" t="s">
        <v>373</v>
      </c>
      <c r="C22" s="10">
        <v>9</v>
      </c>
      <c r="D22" s="14"/>
      <c r="E22" s="13"/>
    </row>
    <row r="23" spans="2:5" x14ac:dyDescent="0.3">
      <c r="B23" s="10" t="s">
        <v>374</v>
      </c>
      <c r="C23" s="11" t="s">
        <v>375</v>
      </c>
      <c r="D23" s="14"/>
      <c r="E23" s="13"/>
    </row>
    <row r="24" spans="2:5" x14ac:dyDescent="0.3">
      <c r="B24" s="10" t="s">
        <v>376</v>
      </c>
      <c r="C24" s="11" t="s">
        <v>341</v>
      </c>
      <c r="D24" s="14"/>
      <c r="E24" s="13"/>
    </row>
    <row r="25" spans="2:5" x14ac:dyDescent="0.3">
      <c r="B25" s="10" t="s">
        <v>377</v>
      </c>
      <c r="C25" s="11" t="s">
        <v>378</v>
      </c>
      <c r="D25" s="14"/>
      <c r="E25" s="13"/>
    </row>
    <row r="26" spans="2:5" x14ac:dyDescent="0.3">
      <c r="B26" s="10" t="s">
        <v>379</v>
      </c>
      <c r="C26" s="11" t="s">
        <v>335</v>
      </c>
      <c r="D26" s="12"/>
      <c r="E26" s="13"/>
    </row>
    <row r="27" spans="2:5" x14ac:dyDescent="0.3">
      <c r="B27" s="17" t="s">
        <v>380</v>
      </c>
      <c r="C27" s="18" t="s">
        <v>381</v>
      </c>
      <c r="D27" s="12"/>
      <c r="E27" s="19"/>
    </row>
  </sheetData>
  <customSheetViews>
    <customSheetView guid="{EAA9C672-6E65-4A8A-BDCD-22202D28FFF7}" showPageBreaks="1" printArea="1" topLeftCell="A7">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5"/>
  <sheetViews>
    <sheetView zoomScale="110" zoomScaleNormal="110" workbookViewId="0"/>
  </sheetViews>
  <sheetFormatPr defaultRowHeight="14.4" x14ac:dyDescent="0.3"/>
  <cols>
    <col min="1" max="1" width="4.6640625" style="65" customWidth="1"/>
    <col min="2" max="2" width="85.109375" customWidth="1"/>
    <col min="3" max="3" width="59.5546875" bestFit="1" customWidth="1"/>
  </cols>
  <sheetData>
    <row r="1" spans="1:3" ht="15" thickBot="1" x14ac:dyDescent="0.35">
      <c r="B1" s="22"/>
      <c r="C1" s="22"/>
    </row>
    <row r="2" spans="1:3" ht="15" thickBot="1" x14ac:dyDescent="0.35">
      <c r="A2" s="65" t="s">
        <v>496</v>
      </c>
      <c r="B2" s="23" t="s">
        <v>167</v>
      </c>
      <c r="C2" s="22"/>
    </row>
    <row r="3" spans="1:3" ht="15" thickBot="1" x14ac:dyDescent="0.35">
      <c r="A3" s="65" t="s">
        <v>497</v>
      </c>
      <c r="B3" s="24" t="s">
        <v>382</v>
      </c>
      <c r="C3" s="22"/>
    </row>
    <row r="4" spans="1:3" ht="15" thickBot="1" x14ac:dyDescent="0.35">
      <c r="A4" s="65" t="s">
        <v>498</v>
      </c>
      <c r="B4" s="24" t="s">
        <v>161</v>
      </c>
      <c r="C4" s="22"/>
    </row>
    <row r="5" spans="1:3" ht="15" thickBot="1" x14ac:dyDescent="0.35">
      <c r="A5" s="65" t="s">
        <v>499</v>
      </c>
      <c r="B5" s="25" t="s">
        <v>153</v>
      </c>
      <c r="C5" s="22"/>
    </row>
    <row r="6" spans="1:3" ht="15" thickBot="1" x14ac:dyDescent="0.35">
      <c r="A6" s="65" t="s">
        <v>500</v>
      </c>
      <c r="B6" s="26" t="s">
        <v>146</v>
      </c>
      <c r="C6" s="22"/>
    </row>
    <row r="7" spans="1:3" ht="15" thickBot="1" x14ac:dyDescent="0.35">
      <c r="A7" s="65" t="s">
        <v>501</v>
      </c>
      <c r="B7" s="24" t="s">
        <v>517</v>
      </c>
      <c r="C7" s="22"/>
    </row>
    <row r="8" spans="1:3" ht="15" thickBot="1" x14ac:dyDescent="0.35">
      <c r="A8" s="65" t="s">
        <v>502</v>
      </c>
      <c r="B8" s="24" t="s">
        <v>125</v>
      </c>
      <c r="C8" s="22"/>
    </row>
    <row r="9" spans="1:3" ht="15" thickBot="1" x14ac:dyDescent="0.35">
      <c r="A9" s="65" t="s">
        <v>503</v>
      </c>
      <c r="B9" s="26" t="s">
        <v>115</v>
      </c>
      <c r="C9" s="22"/>
    </row>
    <row r="10" spans="1:3" ht="15" thickBot="1" x14ac:dyDescent="0.35">
      <c r="A10" s="65" t="s">
        <v>504</v>
      </c>
      <c r="B10" s="27" t="s">
        <v>519</v>
      </c>
      <c r="C10" s="23" t="s">
        <v>516</v>
      </c>
    </row>
    <row r="11" spans="1:3" ht="15" thickBot="1" x14ac:dyDescent="0.35">
      <c r="A11" s="65" t="s">
        <v>505</v>
      </c>
      <c r="B11" s="20" t="s">
        <v>0</v>
      </c>
      <c r="C11" s="24" t="s">
        <v>383</v>
      </c>
    </row>
    <row r="12" spans="1:3" ht="15" thickBot="1" x14ac:dyDescent="0.35">
      <c r="A12" s="65" t="s">
        <v>506</v>
      </c>
      <c r="B12" s="21" t="s">
        <v>0</v>
      </c>
      <c r="C12" s="24" t="s">
        <v>384</v>
      </c>
    </row>
    <row r="13" spans="1:3" ht="15" thickBot="1" x14ac:dyDescent="0.35">
      <c r="A13" s="65" t="s">
        <v>507</v>
      </c>
      <c r="B13" s="21" t="s">
        <v>0</v>
      </c>
      <c r="C13" s="26" t="s">
        <v>520</v>
      </c>
    </row>
    <row r="14" spans="1:3" ht="15" thickBot="1" x14ac:dyDescent="0.35">
      <c r="A14" s="65" t="s">
        <v>508</v>
      </c>
      <c r="B14" s="23" t="s">
        <v>46</v>
      </c>
      <c r="C14" s="22"/>
    </row>
    <row r="15" spans="1:3" ht="15" thickBot="1" x14ac:dyDescent="0.35">
      <c r="A15" s="65" t="s">
        <v>509</v>
      </c>
      <c r="B15" s="26" t="s">
        <v>385</v>
      </c>
      <c r="C15" s="28" t="s">
        <v>38</v>
      </c>
    </row>
    <row r="16" spans="1:3" ht="15" thickBot="1" x14ac:dyDescent="0.35">
      <c r="A16" s="65" t="s">
        <v>510</v>
      </c>
      <c r="B16" s="22"/>
      <c r="C16" s="24" t="s">
        <v>169</v>
      </c>
    </row>
    <row r="17" spans="1:3" ht="15" thickBot="1" x14ac:dyDescent="0.35">
      <c r="A17" s="65" t="s">
        <v>511</v>
      </c>
      <c r="B17" s="22"/>
      <c r="C17" s="26" t="s">
        <v>17</v>
      </c>
    </row>
    <row r="18" spans="1:3" ht="15" thickBot="1" x14ac:dyDescent="0.35">
      <c r="A18" s="65" t="s">
        <v>512</v>
      </c>
      <c r="B18" s="22"/>
      <c r="C18" s="24" t="s">
        <v>9</v>
      </c>
    </row>
    <row r="19" spans="1:3" ht="15" thickBot="1" x14ac:dyDescent="0.35">
      <c r="A19" s="65" t="s">
        <v>513</v>
      </c>
      <c r="B19" s="23" t="s">
        <v>6</v>
      </c>
      <c r="C19" s="22"/>
    </row>
    <row r="20" spans="1:3" ht="15" thickBot="1" x14ac:dyDescent="0.35">
      <c r="A20" s="65" t="s">
        <v>514</v>
      </c>
      <c r="B20" s="23" t="s">
        <v>411</v>
      </c>
      <c r="C20" s="22"/>
    </row>
    <row r="21" spans="1:3" x14ac:dyDescent="0.3">
      <c r="B21" s="22"/>
      <c r="C21" s="22"/>
    </row>
    <row r="22" spans="1:3" x14ac:dyDescent="0.3">
      <c r="B22" s="22"/>
      <c r="C22" s="22"/>
    </row>
    <row r="23" spans="1:3" x14ac:dyDescent="0.3">
      <c r="B23" s="22"/>
      <c r="C23" s="22"/>
    </row>
    <row r="24" spans="1:3" x14ac:dyDescent="0.3">
      <c r="B24" s="22"/>
      <c r="C24" s="22"/>
    </row>
    <row r="25" spans="1:3" x14ac:dyDescent="0.3">
      <c r="B25" s="22"/>
      <c r="C25" s="22"/>
    </row>
  </sheetData>
  <customSheetViews>
    <customSheetView guid="{EAA9C672-6E65-4A8A-BDCD-22202D28FFF7}" scale="110" showPageBreaks="1" printArea="1">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zoomScaleNormal="100" workbookViewId="0">
      <selection activeCell="H30" sqref="H30"/>
    </sheetView>
  </sheetViews>
  <sheetFormatPr defaultRowHeight="14.4" x14ac:dyDescent="0.3"/>
  <cols>
    <col min="1" max="1" width="17.88671875" customWidth="1"/>
  </cols>
  <sheetData>
    <row r="1" spans="1:1" x14ac:dyDescent="0.3">
      <c r="A1" s="43" t="s">
        <v>391</v>
      </c>
    </row>
    <row r="2" spans="1:1" x14ac:dyDescent="0.3">
      <c r="A2" s="43" t="s">
        <v>392</v>
      </c>
    </row>
    <row r="3" spans="1:1" x14ac:dyDescent="0.3">
      <c r="A3" s="5" t="s">
        <v>393</v>
      </c>
    </row>
  </sheetData>
  <sheetProtection algorithmName="SHA-512" hashValue="uDO8ovIrYGCyhFWkQTjU0UZ17MKbcqUE+idXQ5FyPKxy/H5TTKFxeWtfu9vl17kj7aKVBGkRVha+LdGkX7FduA==" saltValue="PYu+RppDVbpHPCZpqGb7AA==" spinCount="100000" sheet="1" objects="1" scenarios="1"/>
  <customSheetViews>
    <customSheetView guid="{EAA9C672-6E65-4A8A-BDCD-22202D28FFF7}" state="hidden">
      <selection activeCell="H30" sqref="H30"/>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Intro</vt:lpstr>
      <vt:lpstr>Context</vt:lpstr>
      <vt:lpstr>Vragenlijst</vt:lpstr>
      <vt:lpstr>LINK ISO</vt:lpstr>
      <vt:lpstr>Groepering</vt:lpstr>
      <vt:lpstr>DropdownAntwoord</vt:lpstr>
      <vt:lpstr>Context!Print_Area</vt:lpstr>
      <vt:lpstr>Groepering!Print_Area</vt:lpstr>
      <vt:lpstr>Intro!Print_Area</vt:lpstr>
      <vt:lpstr>'LINK ISO'!Print_Area</vt:lpstr>
      <vt:lpstr>Vragenlijst!Print_Area</vt:lpstr>
      <vt:lpstr>Vragenlijst!Print_Titles</vt:lpstr>
    </vt:vector>
  </TitlesOfParts>
  <Company>SMALS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 Maekelberghe</dc:creator>
  <cp:lastModifiedBy>Mike Canniere</cp:lastModifiedBy>
  <cp:lastPrinted>2019-05-28T13:02:18Z</cp:lastPrinted>
  <dcterms:created xsi:type="dcterms:W3CDTF">2019-03-03T15:20:03Z</dcterms:created>
  <dcterms:modified xsi:type="dcterms:W3CDTF">2024-02-16T09:19:32Z</dcterms:modified>
</cp:coreProperties>
</file>